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  <sheet name="Sheet2 (2)" sheetId="2" r:id="rId2"/>
  </sheets>
  <definedNames>
    <definedName name="_xlnm.Print_Titles" localSheetId="0">'Sheet2'!$11:$11</definedName>
    <definedName name="_xlnm.Print_Titles" localSheetId="1">'Sheet2 (2)'!$11:$11</definedName>
  </definedNames>
  <calcPr fullCalcOnLoad="1"/>
</workbook>
</file>

<file path=xl/sharedStrings.xml><?xml version="1.0" encoding="utf-8"?>
<sst xmlns="http://schemas.openxmlformats.org/spreadsheetml/2006/main" count="280" uniqueCount="280">
  <si>
    <t>000  2  02  04012  05  0000  151</t>
  </si>
  <si>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</si>
  <si>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</si>
  <si>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</si>
  <si>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Прочие безвозмездные поступления в бюджеты муниципальных районов</t>
  </si>
  <si>
    <t>000  1  13  00000  00  0000  000</t>
  </si>
  <si>
    <t>ДОХОДЫ ОТ ПРОДАЖИ МАТЕРИАЛЬНЫХ И НЕМАТЕРИАЛЬНЫХ АКТИВОВ</t>
  </si>
  <si>
    <t>000  2  02  01001  05  0000  151</t>
  </si>
  <si>
    <t>ПРОЧИЕ НЕНАЛОГОВЫЕ ДОХОДЫ</t>
  </si>
  <si>
    <t>000  2  02  02077  05  0000  151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</si>
  <si>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</si>
  <si>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субсидии</t>
  </si>
  <si>
    <t>Денежные взыскания (штрафы) за нарушение законодательства об охране и использовании животного мира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</si>
  <si>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</si>
  <si>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</si>
  <si>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</si>
  <si>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</si>
  <si>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</si>
  <si>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000  1  11  07000  00  0000  120</t>
  </si>
  <si>
    <t>000  2  02  04012  00  0000  151</t>
  </si>
  <si>
    <t>000  1  17  05000  00  0000  180</t>
  </si>
  <si>
    <t>ГОСУДАРСТВЕННАЯ ПОШЛИНА</t>
  </si>
  <si>
    <t>000  1  16  28000  01  0000  140</t>
  </si>
  <si>
    <t>000  1  09  06000  02  0000  110</t>
  </si>
  <si>
    <t>000  2  02  01001  00  0000  151</t>
  </si>
  <si>
    <t>000  1  16  90050  05  0000  140</t>
  </si>
  <si>
    <t>000  2  02  02077  00  0000  151</t>
  </si>
  <si>
    <t>000  1  00  00000  00  0000  000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</si>
  <si>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</si>
  <si>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</si>
  <si>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</si>
  <si>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</si>
  <si>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000  1  15  02050  05  0000  140</t>
  </si>
  <si>
    <t>Субсидии бюджетам на государственную поддержку внедрения комплексных мер модернизации образования</t>
  </si>
  <si>
    <t>Налог с имущества, переходящего в порядке наследования или дарения</t>
  </si>
  <si>
    <t>000  2  02  04005  00  0000  151</t>
  </si>
  <si>
    <t>000  1  11  05010  10  0000  120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</si>
  <si>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</si>
  <si>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000  2  02  03024  05  0000  151</t>
  </si>
  <si>
    <t>000  1  16  25000  01  0000  140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</si>
  <si>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</si>
  <si>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000  2  02  03021  00  0000  151</t>
  </si>
  <si>
    <t>Прочие неналоговые доходы бюджетов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</si>
  <si>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</si>
  <si>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Налог на имущество предприятий</t>
  </si>
  <si>
    <t>000  2  02  04000  00  0000  151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</si>
  <si>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</si>
  <si>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Прочие субвенции</t>
  </si>
  <si>
    <t>000  1  07  01020  01  0000  110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</si>
  <si>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</si>
  <si>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000  2  02  04005  05  0000  151</t>
  </si>
  <si>
    <t>000  2  02  00000  00  0000  000</t>
  </si>
  <si>
    <t>Прочие налоги и сборы (по отмененным местным налогам и сборам)</t>
  </si>
  <si>
    <t>000  2  02  03024  00  0000  151</t>
  </si>
  <si>
    <t>000  1  16  21050  05  0000  140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</si>
  <si>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</si>
  <si>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</si>
  <si>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</si>
  <si>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Налог с продаж</t>
  </si>
  <si>
    <t>000  1  16  00000  00  0000  000</t>
  </si>
  <si>
    <t>000  2  02  02036  00  0000  151</t>
  </si>
  <si>
    <t>000  1  05  02000  02  0000  110</t>
  </si>
  <si>
    <t>000  1  09  07030  05  0000  110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</si>
  <si>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</si>
  <si>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000  2  02  03026  05  0000  151</t>
  </si>
  <si>
    <t>000  1  11  09040  00  0000  120</t>
  </si>
  <si>
    <t>ЗАДОЛЖЕННОСТЬ И ПЕРЕРАСЧЕТЫ ПО ОТМЕНЕННЫМ НАЛОГАМ, СБОРАМ И ИНЫМ ОБЯЗАТЕЛЬНЫМ ПЛАТЕЖАМ</t>
  </si>
  <si>
    <t>000  1  06  04012  02  0000  110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</si>
  <si>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</si>
  <si>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</si>
  <si>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Денежные взыскания (штрафы) за нарушение земельного законодательства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</si>
  <si>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</si>
  <si>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</si>
  <si>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обеспечение жильем молодых семей</t>
  </si>
  <si>
    <t>000  1  09  07050  05  0000  110</t>
  </si>
  <si>
    <t>000  8  90  00000  00  0000  000</t>
  </si>
  <si>
    <t>000  2  07  00000  00  0000  180</t>
  </si>
  <si>
    <t>000  1  11  09045  05  0000  120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</si>
  <si>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</si>
  <si>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000  1  12  01000  01  0000  120</t>
  </si>
  <si>
    <t>000  2  02  02036  05  0000  151</t>
  </si>
  <si>
    <t>Субсидии бюджетам муниципальных районов на комплектование книжных фондов библиотек муниципальных образований</t>
  </si>
  <si>
    <t>000  1  11  07010  00  0000  120</t>
  </si>
  <si>
    <t>000  1  11  07015  05  0000  120</t>
  </si>
  <si>
    <t>000  1  09  01030  05  0000  110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</si>
  <si>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</si>
  <si>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000  1  09  07030  00  0000  110</t>
  </si>
  <si>
    <t>000  1  09  06010  02  0000  110</t>
  </si>
  <si>
    <t>000  1  05  01010  01  0000  110</t>
  </si>
  <si>
    <t>000  1  01  01012  02  0000  110</t>
  </si>
  <si>
    <t>000  2  02  03026  00  0000  151</t>
  </si>
  <si>
    <t>000  1  13  03000  00  0000  130</t>
  </si>
  <si>
    <t>000  1  05  00000  00  0000  000</t>
  </si>
  <si>
    <t>Дотации бюджетам муниципальных районов на выравнивание бюджетной обеспеченности</t>
  </si>
  <si>
    <t>Платежи, взимаемые государственными и муниципальными организациями за выполнение определенных функций</t>
  </si>
  <si>
    <t>000  1  09  07050  00  0000  110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</si>
  <si>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</si>
  <si>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</si>
  <si>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000  2  02  02024  00  0000  151</t>
  </si>
  <si>
    <t>000  1  01  02010  01  0000  110</t>
  </si>
  <si>
    <t>000  2  02  03029  00  0000  151</t>
  </si>
  <si>
    <t>000  2  02  02068  00  0000  151</t>
  </si>
  <si>
    <t>000  2  02  01999  00  0000  151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</si>
  <si>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</si>
  <si>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000  1  06  00000  00  0000  000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</si>
  <si>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</si>
  <si>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 (по обязательствам, возникшим до 1 января 2006 года)</t>
  </si>
  <si>
    <t>Налоги на имущество</t>
  </si>
  <si>
    <t>Платежи, взимаемые организациями муниципальных районов за выполнение определенных функций</t>
  </si>
  <si>
    <t>000  1  06  04000  02  0000  110</t>
  </si>
  <si>
    <t>000  2  02  02008  00  0000  151</t>
  </si>
  <si>
    <t>Субвенции бюджетам муниципальных образований на ежемесячное денежное вознаграждение за классное руководство</t>
  </si>
  <si>
    <t>000  1  11  03050  05  0000  120</t>
  </si>
  <si>
    <t>000  1  17  01050  05  0000  180</t>
  </si>
  <si>
    <t>БЕЗВОЗМЕЗДНЫЕ ПОСТУПЛЕНИЯ</t>
  </si>
  <si>
    <t>000  2  02  02024  05  0000  151</t>
  </si>
  <si>
    <t>000  2  02  03029  05  0000  151</t>
  </si>
  <si>
    <t>Субсидии бюджетам на обеспечение жильем молодых семей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</si>
  <si>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</si>
  <si>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</si>
  <si>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000  1  05  01000  00  0000  110</t>
  </si>
  <si>
    <t>000  2  02  02068  05  0000  151</t>
  </si>
  <si>
    <t>000  2  02  01999  05  0000  151</t>
  </si>
  <si>
    <t>000  1  01  02021  01  0000  110</t>
  </si>
  <si>
    <t>Прочие дотации</t>
  </si>
  <si>
    <t>000  2  02  03000  00  0000  151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</si>
  <si>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</si>
  <si>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</si>
  <si>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Денежные взыскания (штрафы) за административные правонарушения в области дорожного движения</t>
  </si>
  <si>
    <t>000  2  02  02008  05  0000  151</t>
  </si>
  <si>
    <t>000  1  15  00000  00  0000  000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</si>
  <si>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</si>
  <si>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местные налоги и сборы, мобилизуемые на территориях муниципальных районов</t>
  </si>
  <si>
    <t>Всего доходов</t>
  </si>
  <si>
    <t>000  2  02  03999  05  0000  151</t>
  </si>
  <si>
    <t>ШТРАФЫ, САНКЦИИ, ВОЗМЕЩЕНИЕ УЩЕРБА</t>
  </si>
  <si>
    <t>Налог на прибыль организаций</t>
  </si>
  <si>
    <t>000  1  01  02022  01  0000  110</t>
  </si>
  <si>
    <t>Налог, взимаемый с налогоплательщиков, выбравших в качестве объекта налогообложения доходы</t>
  </si>
  <si>
    <t>000  1  19  05000  05  0000  151</t>
  </si>
  <si>
    <t>000  1  11  09000  00  0000  120</t>
  </si>
  <si>
    <t>000  1  16  90000  00  0000  140</t>
  </si>
  <si>
    <t>Проценты, полученные от предоставления бюджетных кредитов внутри страны</t>
  </si>
  <si>
    <t>Налог на доходы физических лиц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</si>
  <si>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</si>
  <si>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000  2  02  01000  00  0000  151</t>
  </si>
  <si>
    <t>Сбор на нужды образовательных учреждений, взимаемый с юридических лиц</t>
  </si>
  <si>
    <t>000  1  17  05050  05  0000  180</t>
  </si>
  <si>
    <t>Невыясненные поступления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</si>
  <si>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</si>
  <si>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000  2  02  02042  00  0000  151</t>
  </si>
  <si>
    <t>ПЛАТЕЖИ ПРИ ПОЛЬЗОВАНИИ ПРИРОДНЫМИ РЕСУРСАМИ</t>
  </si>
  <si>
    <t>Налог на добычу полезных ископаемых</t>
  </si>
  <si>
    <t>000  2  02  03999  00  0000  151</t>
  </si>
  <si>
    <t>000  1  17  00000  00  0000  000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</si>
  <si>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</si>
  <si>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</si>
  <si>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</si>
  <si>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</si>
  <si>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</si>
  <si>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000  1  16  08000  01  0000  140</t>
  </si>
  <si>
    <t>Субвенции бюджетам субъектов Российской Федерации и муниципальных образований</t>
  </si>
  <si>
    <t>Прочие местные налоги и сборы</t>
  </si>
  <si>
    <t>000  2  02  02042  05  0000  151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</si>
  <si>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</si>
  <si>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000  2  02  02102  00  0000  151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</si>
  <si>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</si>
  <si>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</si>
  <si>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 бюджетам  муниципальных районов на государственную поддержку внедрения комплексных мер модернизации образования</t>
  </si>
  <si>
    <t>000  1  01  01010  00  0000  110</t>
  </si>
  <si>
    <t>000  1  14  06000  00  0000  430</t>
  </si>
  <si>
    <t>000  1  01  02030  01  0000  110</t>
  </si>
  <si>
    <t>Субсидии бюджетам на закупку автотранспортных средств и коммунальной техники</t>
  </si>
  <si>
    <t>000  1  16  25050  01  0000  140</t>
  </si>
  <si>
    <t>000  1  16  21000  00  0000  140</t>
  </si>
  <si>
    <t>000  1  09  04010  02  0000  110</t>
  </si>
  <si>
    <t>АДМИНИСТРАТИВНЫЕ ПЛАТЕЖИ И СБОРЫ</t>
  </si>
  <si>
    <t>ВОЗВРАТ ОСТАТКОВ СУБСИДИЙ И СУБВЕНЦИЙ ПРОШЛЫХ ЛЕТ</t>
  </si>
  <si>
    <t>000  1  14  00000  00  0000  000</t>
  </si>
  <si>
    <t>Дотации бюджетам субъектов Российской Федерации и муниципальных образований</t>
  </si>
  <si>
    <t>000  2  02  02085  00  0000  151</t>
  </si>
  <si>
    <t>Субвенции бюджетам муниципальных районов на выполнение передаваемых полномочий субъектов Российской Федерации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</si>
  <si>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</si>
  <si>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Земельный налог (по обязательствам, возникшим до 1 января 2006 года), мобилизуемый на межселенных территориях</t>
  </si>
  <si>
    <t>000  1  16  25030  01  0000  140</t>
  </si>
  <si>
    <t>000  2  02  02102  05  0000  151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</si>
  <si>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</si>
  <si>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Транспортный налог с физических лиц</t>
  </si>
  <si>
    <t>Субсидии бюджетам муниципальных районов  на закупку автотранспортных средств и коммунальной техники</t>
  </si>
  <si>
    <t>000  1  07  00000  00  0000  000</t>
  </si>
  <si>
    <t>Плата за негативное воздействие на окружающую среду</t>
  </si>
  <si>
    <t>000  2  02  02085  05  0000  151</t>
  </si>
  <si>
    <t xml:space="preserve"> </t>
  </si>
  <si>
    <t>000  1  06  04011  02  0000  110</t>
  </si>
  <si>
    <t>000  1  15  02000  00  0000  140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</si>
  <si>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</si>
  <si>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000  1  09  01000  00  0000  110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</si>
  <si>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</si>
  <si>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Транспортный налог</t>
  </si>
  <si>
    <t>Прочие доходы от оказания платных услуг и компенсации затрат государства</t>
  </si>
  <si>
    <t>000  1  13  03050  05  0000  130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</si>
  <si>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</si>
  <si>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000  1  19  00000  00  0000  000</t>
  </si>
  <si>
    <t>Проценты, полученные от предоставления бюджетных кредитов внутри страны за счет средств бюджетов муниципальных районов</t>
  </si>
  <si>
    <t>Налог на прибыль организаций, зачислявшийся до 1 января 2005 года в местные бюджеты</t>
  </si>
  <si>
    <t>000  1  01  00000  00  0000  000</t>
  </si>
  <si>
    <t>Прочие субсидии бюджетам муниципальных районов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</si>
  <si>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</si>
  <si>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Платежи от государственных и муниципальных унитарных предприятий</t>
  </si>
  <si>
    <t>000  2  02  02999  00  0000  151</t>
  </si>
  <si>
    <t>Денежные взыскания (штрафы) за нарушение законодательства о налогах и сборах</t>
  </si>
  <si>
    <t>000  1  09  07000  00  0000  110</t>
  </si>
  <si>
    <t>000  1  09  06020  02  0000  110</t>
  </si>
  <si>
    <t>БЕЗВОЗМЕЗДНЫЕ ПОСТУПЛЕНИЯ ОТ ДРУГИХ БЮДЖЕТОВ БЮДЖЕТНОЙ СИСТЕМЫ РОССИЙСКОЙ ФЕДЕРАЦИИ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</si>
  <si>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</si>
  <si>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</si>
  <si>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</si>
  <si>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000  1  16  30000  01  0000  140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</si>
  <si>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</si>
  <si>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</si>
  <si>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Прочие неналоговые доходы</t>
  </si>
  <si>
    <t>НАЛОГИ НА ИМУЩЕСТВО</t>
  </si>
  <si>
    <t>000  1  09  04040  01  0000  110</t>
  </si>
  <si>
    <t>000  2  02  02999  05  0000  151</t>
  </si>
  <si>
    <t>000  1  05  01020  01  0000  110</t>
  </si>
  <si>
    <t>ПРОЧИЕ БЕЗВОЗМЕЗДНЫЕ ПОСТУПЛЕНИЯ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</si>
  <si>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</si>
  <si>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000  2  00  00000  00  0000  000</t>
  </si>
  <si>
    <t>Возврат остатков субсидий и субвенций из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</si>
  <si>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</si>
  <si>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</si>
  <si>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</si>
  <si>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</si>
  <si>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000  1  14  06014  10  0000  430</t>
  </si>
  <si>
    <t>000  2  07  05000  05  0000  180</t>
  </si>
  <si>
    <t>000  2  02  04014  05  0000  151</t>
  </si>
  <si>
    <t>Налог, взимаемый в связи с применением упрощенной системы налогообложения</t>
  </si>
  <si>
    <t>000  1  14  06010  00  0000  430</t>
  </si>
  <si>
    <t>000  1  01  02020  01  0000  110</t>
  </si>
  <si>
    <t>000  1  09  04050  05  0000  110</t>
  </si>
  <si>
    <t>000  1  01  01000  00  0000  110</t>
  </si>
  <si>
    <t>ДОХОДЫ ОТ ОКАЗАНИЯ ПЛАТНЫХ УСЛУГ И КОМПЕНСАЦИИ ЗАТРАТ ГОСУДАРСТВА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</si>
  <si>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</si>
  <si>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000  1  05  03000  01  0000  110</t>
  </si>
  <si>
    <t>Прочие субвенции бюджетам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</si>
  <si>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</si>
  <si>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000  1  11  00000  00  0000  000</t>
  </si>
  <si>
    <t>000  1  01  02040  01  0000  110</t>
  </si>
  <si>
    <t>000  1  09  00000  00  0000  000</t>
  </si>
  <si>
    <t>Налог на прибыль организаций, зачисляемый в бюджеты субъектов Российской Федерации</t>
  </si>
  <si>
    <t>НАЛОГИ НА ПРИБЫЛЬ, ДОХОДЫ</t>
  </si>
  <si>
    <t>000  1  11  03000  00  0000  120</t>
  </si>
  <si>
    <t>000  1  07  01000  01  0000  110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</si>
  <si>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</si>
  <si>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000  1  17  01000  00  0000  180</t>
  </si>
  <si>
    <t>000  2  02  04014  00  0000  151</t>
  </si>
  <si>
    <t>000  1  16  03010  01  0000  140</t>
  </si>
  <si>
    <t>000  1  09  04050  00  0000  110</t>
  </si>
  <si>
    <t>Транспортный налог с организаций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</si>
  <si>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</si>
  <si>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дотации бюджетам муниципальных районов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</si>
  <si>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</si>
  <si>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Код бюджетной классификации Российской Федерации</t>
  </si>
  <si>
    <t>Наименование доходов</t>
  </si>
  <si>
    <t>Исполнено за 2009 год (тыс. рублей)</t>
  </si>
  <si>
    <t>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</si>
  <si>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</si>
  <si>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</si>
  <si>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</si>
  <si>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</si>
  <si>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</si>
  <si>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</si>
  <si>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</si>
  <si>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</t>
  </si>
  <si>
    <t xml:space="preserve">Поступление доходов в бюджет Россошанского муниципального района за                    2009 год                                                                                                       </t>
  </si>
  <si>
    <t xml:space="preserve">    (по кодам видов доходов, подвидов доходов классификации операций сектора государственного</t>
  </si>
  <si>
    <t xml:space="preserve">     управления, относящихся к доходам бюджета)</t>
  </si>
  <si>
    <t xml:space="preserve">                                                     Приложение 2</t>
  </si>
  <si>
    <t xml:space="preserve">                                                     к решению сессии_______________</t>
  </si>
  <si>
    <t xml:space="preserve">                                                     районного Совета народных 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</si>
</sst>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11">
    <font>
      <sz val="10"/>
      <color indexed="8"/>
      <name val="Arial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Alignment="1">
      <alignment horizontal="left" vertical="top" wrapText="1"/>
    </xf>
    <xf numFmtId="0" fontId="3" fillId="0" borderId="0" xfId="0" applyAlignment="1">
      <alignment horizontal="center" vertical="top" wrapText="1"/>
    </xf>
    <xf numFmtId="0" fontId="3" fillId="0" borderId="0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67" fontId="8" fillId="0" borderId="1" xfId="0" applyFont="1" applyBorder="1" applyAlignment="1">
      <alignment horizontal="right" wrapText="1"/>
    </xf>
    <xf numFmtId="0" fontId="2" fillId="0" borderId="0" xfId="0" applyBorder="1" applyAlignment="1">
      <alignment horizontal="left" vertical="top" wrapText="1"/>
    </xf>
    <xf numFmtId="0" fontId="3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 horizontal="right" wrapText="1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4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right" vertical="top" wrapText="1"/>
    </xf>
    <xf numFmtId="0" fontId="2" fillId="0" borderId="0" xfId="0" applyAlignment="1">
      <alignment horizontal="left" vertical="top" wrapText="1"/>
    </xf>
    <xf numFmtId="0" fontId="2" fillId="0" borderId="0" xfId="0" applyBorder="1" applyAlignment="1">
      <alignment horizontal="left" vertical="top" wrapText="1"/>
    </xf>
    <xf numFmtId="0" fontId="1" fillId="0" borderId="0" xfId="0" applyAlignment="1">
      <alignment horizontal="left" vertical="top" wrapText="1"/>
    </xf>
    <xf numFmtId="0" fontId="2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D8" sqref="D8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5" width="26.8515625" style="0" customWidth="1"/>
  </cols>
  <sheetData>
    <row r="1" spans="1:5" ht="12.75" customHeight="1">
      <c r="A1" s="21"/>
      <c r="B1" s="2"/>
      <c r="E1" s="17"/>
    </row>
    <row r="2" spans="1:5" ht="12.75">
      <c r="A2" s="19"/>
      <c r="B2" s="2"/>
      <c r="E2" s="18"/>
    </row>
    <row r="3" spans="1:5" ht="13.5" customHeight="1">
      <c r="A3" s="22"/>
      <c r="B3" s="3"/>
      <c r="E3" s="19"/>
    </row>
    <row r="4" spans="1:5" ht="13.5" customHeight="1">
      <c r="A4" s="8"/>
      <c r="B4" s="9"/>
      <c r="E4" s="1"/>
    </row>
    <row r="5" spans="1:5" ht="18.75" customHeight="1">
      <c r="A5" s="8"/>
      <c r="B5" s="9"/>
      <c r="E5" s="1"/>
    </row>
    <row r="6" spans="1:5" ht="28.5" customHeight="1">
      <c r="A6" s="8"/>
      <c r="B6" s="23"/>
      <c r="C6" s="24"/>
      <c r="D6" s="25"/>
      <c r="E6" s="1"/>
    </row>
    <row r="7" spans="1:5" ht="18.75" customHeight="1">
      <c r="A7" s="8"/>
      <c r="B7" s="10"/>
      <c r="C7" s="10"/>
      <c r="D7" s="11"/>
      <c r="E7" s="1"/>
    </row>
    <row r="8" spans="1:5" ht="12.75" customHeight="1">
      <c r="A8" s="8"/>
      <c r="B8" s="10"/>
      <c r="C8" s="10"/>
      <c r="D8" s="11"/>
      <c r="E8" s="1"/>
    </row>
    <row r="9" spans="1:5" ht="18.75" customHeight="1">
      <c r="A9" s="8"/>
      <c r="B9" s="10"/>
      <c r="C9" s="10"/>
      <c r="D9" s="11"/>
      <c r="E9" s="1"/>
    </row>
    <row r="10" spans="1:5" ht="18.75" customHeight="1">
      <c r="A10" s="8"/>
      <c r="B10" s="9"/>
      <c r="E10" s="1"/>
    </row>
    <row r="11" spans="1:4" ht="12.75">
      <c r="A11" s="4"/>
      <c r="B11" s="4"/>
      <c r="C11" s="4"/>
      <c r="D11" s="4"/>
    </row>
    <row r="12" spans="1:5" ht="12.75">
      <c r="A12" s="5"/>
      <c r="B12" s="6"/>
      <c r="C12" s="6"/>
      <c r="D12" s="12"/>
      <c r="E12" s="12"/>
    </row>
    <row r="13" spans="1:5" ht="12.75">
      <c r="A13" s="5"/>
      <c r="B13" s="6"/>
      <c r="C13" s="6"/>
      <c r="D13" s="7"/>
      <c r="E13" s="12"/>
    </row>
    <row r="14" spans="1:5" ht="12.75">
      <c r="A14" s="5"/>
      <c r="B14" s="6"/>
      <c r="C14" s="6"/>
      <c r="D14" s="7"/>
      <c r="E14" s="12"/>
    </row>
    <row r="15" spans="1:5" ht="12.75">
      <c r="A15" s="5"/>
      <c r="B15" s="6"/>
      <c r="C15" s="6"/>
      <c r="D15" s="7"/>
      <c r="E15" s="14"/>
    </row>
    <row r="16" spans="1:5" ht="12.75">
      <c r="A16" s="5"/>
      <c r="B16" s="6"/>
      <c r="C16" s="6"/>
      <c r="D16" s="7"/>
      <c r="E16" s="14"/>
    </row>
    <row r="17" spans="1:5" ht="12.75">
      <c r="A17" s="5"/>
      <c r="B17" s="6"/>
      <c r="C17" s="6"/>
      <c r="D17" s="7"/>
      <c r="E17" s="14"/>
    </row>
    <row r="18" spans="1:5" ht="12.75">
      <c r="A18" s="5"/>
      <c r="B18" s="6"/>
      <c r="C18" s="6"/>
      <c r="D18" s="7"/>
      <c r="E18" s="14"/>
    </row>
    <row r="19" spans="1:5" ht="12.75">
      <c r="A19" s="5"/>
      <c r="B19" s="6"/>
      <c r="C19" s="6"/>
      <c r="D19" s="7"/>
      <c r="E19" s="14"/>
    </row>
    <row r="20" spans="1:5" ht="12.75">
      <c r="A20" s="5"/>
      <c r="B20" s="6"/>
      <c r="C20" s="6"/>
      <c r="D20" s="7"/>
      <c r="E20" s="14"/>
    </row>
    <row r="21" spans="1:5" ht="12.75">
      <c r="A21" s="5"/>
      <c r="B21" s="6"/>
      <c r="C21" s="6"/>
      <c r="D21" s="7"/>
      <c r="E21" s="14"/>
    </row>
    <row r="22" spans="1:5" ht="12.75">
      <c r="A22" s="5"/>
      <c r="B22" s="6"/>
      <c r="C22" s="6"/>
      <c r="D22" s="7"/>
      <c r="E22" s="14"/>
    </row>
    <row r="23" spans="1:5" ht="12.75">
      <c r="A23" s="5"/>
      <c r="B23" s="6"/>
      <c r="C23" s="6"/>
      <c r="D23" s="7"/>
      <c r="E23" s="14"/>
    </row>
    <row r="24" spans="1:5" ht="12.75">
      <c r="A24" s="5"/>
      <c r="B24" s="6"/>
      <c r="C24" s="6"/>
      <c r="D24" s="7"/>
      <c r="E24" s="14"/>
    </row>
    <row r="25" spans="1:5" ht="12.75">
      <c r="A25" s="5"/>
      <c r="B25" s="6"/>
      <c r="C25" s="6"/>
      <c r="D25" s="7"/>
      <c r="E25" s="14"/>
    </row>
    <row r="26" spans="1:5" ht="12.75">
      <c r="A26" s="5"/>
      <c r="B26" s="6"/>
      <c r="C26" s="6"/>
      <c r="D26" s="7"/>
      <c r="E26" s="14"/>
    </row>
    <row r="27" spans="1:5" ht="12.75">
      <c r="A27" s="5"/>
      <c r="B27" s="6"/>
      <c r="C27" s="6"/>
      <c r="D27" s="7"/>
      <c r="E27" s="14"/>
    </row>
    <row r="28" spans="1:5" ht="12.75">
      <c r="A28" s="5"/>
      <c r="B28" s="6"/>
      <c r="C28" s="6"/>
      <c r="D28" s="7"/>
      <c r="E28" s="14"/>
    </row>
    <row r="29" spans="1:5" ht="12.75">
      <c r="A29" s="5"/>
      <c r="B29" s="6"/>
      <c r="C29" s="6"/>
      <c r="D29" s="7"/>
      <c r="E29" s="14"/>
    </row>
    <row r="30" spans="1:5" ht="12.75">
      <c r="A30" s="5"/>
      <c r="B30" s="6"/>
      <c r="C30" s="6"/>
      <c r="D30" s="7"/>
      <c r="E30" s="14"/>
    </row>
    <row r="31" spans="1:5" ht="12.75">
      <c r="A31" s="5"/>
      <c r="B31" s="6"/>
      <c r="C31" s="6"/>
      <c r="D31" s="7"/>
      <c r="E31" s="14"/>
    </row>
    <row r="32" spans="1:5" ht="12.75">
      <c r="A32" s="5"/>
      <c r="B32" s="6"/>
      <c r="C32" s="6"/>
      <c r="D32" s="7"/>
      <c r="E32" s="14"/>
    </row>
    <row r="33" spans="1:5" ht="12.75">
      <c r="A33" s="5"/>
      <c r="B33" s="6"/>
      <c r="C33" s="6"/>
      <c r="D33" s="7"/>
      <c r="E33" s="14"/>
    </row>
    <row r="34" spans="1:5" ht="12.75">
      <c r="A34" s="5"/>
      <c r="B34" s="6"/>
      <c r="C34" s="6"/>
      <c r="D34" s="7"/>
      <c r="E34" s="14"/>
    </row>
    <row r="35" spans="1:5" ht="12.75">
      <c r="A35" s="5"/>
      <c r="B35" s="6"/>
      <c r="C35" s="6"/>
      <c r="D35" s="7"/>
      <c r="E35" s="14"/>
    </row>
    <row r="36" spans="1:5" ht="12.75">
      <c r="A36" s="5"/>
      <c r="B36" s="6"/>
      <c r="C36" s="6"/>
      <c r="D36" s="7"/>
      <c r="E36" s="14"/>
    </row>
    <row r="37" spans="1:5" ht="12.75">
      <c r="A37" s="5"/>
      <c r="B37" s="6"/>
      <c r="C37" s="6"/>
      <c r="D37" s="7"/>
      <c r="E37" s="14"/>
    </row>
    <row r="38" spans="1:5" ht="12.75">
      <c r="A38" s="5"/>
      <c r="B38" s="6"/>
      <c r="C38" s="6"/>
      <c r="D38" s="7"/>
      <c r="E38" s="14"/>
    </row>
    <row r="39" spans="1:5" ht="12.75">
      <c r="A39" s="5"/>
      <c r="B39" s="6"/>
      <c r="C39" s="6"/>
      <c r="D39" s="7"/>
      <c r="E39" s="14"/>
    </row>
    <row r="40" spans="1:5" ht="12.75">
      <c r="A40" s="5"/>
      <c r="B40" s="6"/>
      <c r="C40" s="6"/>
      <c r="D40" s="7"/>
      <c r="E40" s="14"/>
    </row>
    <row r="41" spans="1:5" ht="12.75">
      <c r="A41" s="5"/>
      <c r="B41" s="6"/>
      <c r="C41" s="6"/>
      <c r="D41" s="7"/>
      <c r="E41" s="14"/>
    </row>
    <row r="42" spans="1:5" ht="12.75">
      <c r="A42" s="5"/>
      <c r="B42" s="6"/>
      <c r="C42" s="6"/>
      <c r="D42" s="7"/>
      <c r="E42" s="14"/>
    </row>
    <row r="43" spans="1:5" ht="12.75">
      <c r="A43" s="5"/>
      <c r="B43" s="6"/>
      <c r="C43" s="6"/>
      <c r="D43" s="7"/>
      <c r="E43" s="14"/>
    </row>
    <row r="44" spans="1:5" ht="12.75">
      <c r="A44" s="5"/>
      <c r="B44" s="6"/>
      <c r="C44" s="6"/>
      <c r="D44" s="7"/>
      <c r="E44" s="14"/>
    </row>
    <row r="45" spans="1:5" ht="12.75">
      <c r="A45" s="5"/>
      <c r="B45" s="6"/>
      <c r="C45" s="6"/>
      <c r="D45" s="7"/>
      <c r="E45" s="14"/>
    </row>
    <row r="46" spans="1:5" ht="12.75">
      <c r="A46" s="5"/>
      <c r="B46" s="6"/>
      <c r="C46" s="6"/>
      <c r="D46" s="7"/>
      <c r="E46" s="14"/>
    </row>
    <row r="47" spans="1:5" ht="12.75">
      <c r="A47" s="5"/>
      <c r="B47" s="6"/>
      <c r="C47" s="6"/>
      <c r="D47" s="7"/>
      <c r="E47" s="14"/>
    </row>
    <row r="48" spans="1:5" ht="12.75">
      <c r="A48" s="5"/>
      <c r="B48" s="6"/>
      <c r="C48" s="6"/>
      <c r="D48" s="7"/>
      <c r="E48" s="14"/>
    </row>
    <row r="49" spans="1:5" ht="12.75">
      <c r="A49" s="5"/>
      <c r="B49" s="6"/>
      <c r="C49" s="6"/>
      <c r="D49" s="7"/>
      <c r="E49" s="14"/>
    </row>
    <row r="50" spans="1:5" ht="12.75">
      <c r="A50" s="5"/>
      <c r="B50" s="6"/>
      <c r="C50" s="6"/>
      <c r="D50" s="7"/>
      <c r="E50" s="14"/>
    </row>
    <row r="51" spans="1:5" ht="12.75">
      <c r="A51" s="5"/>
      <c r="B51" s="6"/>
      <c r="C51" s="6"/>
      <c r="D51" s="7"/>
      <c r="E51" s="14"/>
    </row>
    <row r="52" spans="1:5" ht="12.75">
      <c r="A52" s="5"/>
      <c r="B52" s="6"/>
      <c r="C52" s="6"/>
      <c r="D52" s="7"/>
      <c r="E52" s="14"/>
    </row>
    <row r="53" spans="1:5" ht="12.75">
      <c r="A53" s="5"/>
      <c r="B53" s="6"/>
      <c r="C53" s="6"/>
      <c r="D53" s="7"/>
      <c r="E53" s="14"/>
    </row>
    <row r="54" spans="1:5" ht="12.75">
      <c r="A54" s="5"/>
      <c r="B54" s="6"/>
      <c r="C54" s="6"/>
      <c r="D54" s="7"/>
      <c r="E54" s="14"/>
    </row>
    <row r="55" spans="1:5" ht="12.75">
      <c r="A55" s="5"/>
      <c r="B55" s="6"/>
      <c r="C55" s="6"/>
      <c r="D55" s="7"/>
      <c r="E55" s="14"/>
    </row>
    <row r="56" spans="1:5" ht="12.75">
      <c r="A56" s="5"/>
      <c r="B56" s="6"/>
      <c r="C56" s="6"/>
      <c r="D56" s="7"/>
      <c r="E56" s="14"/>
    </row>
    <row r="57" spans="1:5" ht="12.75">
      <c r="A57" s="5"/>
      <c r="B57" s="6"/>
      <c r="C57" s="6"/>
      <c r="D57" s="7"/>
      <c r="E57" s="14"/>
    </row>
    <row r="58" spans="1:5" ht="12.75">
      <c r="A58" s="5"/>
      <c r="B58" s="6"/>
      <c r="C58" s="6"/>
      <c r="D58" s="7"/>
      <c r="E58" s="14"/>
    </row>
    <row r="59" spans="1:5" ht="12.75">
      <c r="A59" s="5"/>
      <c r="B59" s="6"/>
      <c r="C59" s="6"/>
      <c r="D59" s="7"/>
      <c r="E59" s="14"/>
    </row>
    <row r="60" spans="1:5" ht="12.75">
      <c r="A60" s="5"/>
      <c r="B60" s="6"/>
      <c r="C60" s="6"/>
      <c r="D60" s="7"/>
      <c r="E60" s="14"/>
    </row>
    <row r="61" spans="1:5" ht="12.75">
      <c r="A61" s="5"/>
      <c r="B61" s="6"/>
      <c r="C61" s="6"/>
      <c r="D61" s="7"/>
      <c r="E61" s="14"/>
    </row>
    <row r="62" spans="1:5" ht="12.75">
      <c r="A62" s="5"/>
      <c r="B62" s="6"/>
      <c r="C62" s="6"/>
      <c r="D62" s="7"/>
      <c r="E62" s="14"/>
    </row>
    <row r="63" spans="1:5" ht="12.75">
      <c r="A63" s="5"/>
      <c r="B63" s="6"/>
      <c r="C63" s="6"/>
      <c r="D63" s="7"/>
      <c r="E63" s="14"/>
    </row>
    <row r="64" spans="1:5" ht="12.75">
      <c r="A64" s="5"/>
      <c r="B64" s="6"/>
      <c r="C64" s="6"/>
      <c r="D64" s="7"/>
      <c r="E64" s="14"/>
    </row>
    <row r="65" spans="1:5" ht="12.75">
      <c r="A65" s="5"/>
      <c r="B65" s="6"/>
      <c r="C65" s="6"/>
      <c r="D65" s="7"/>
      <c r="E65" s="14"/>
    </row>
    <row r="66" spans="1:5" ht="12.75">
      <c r="A66" s="5"/>
      <c r="B66" s="6"/>
      <c r="C66" s="6"/>
      <c r="D66" s="7"/>
      <c r="E66" s="14"/>
    </row>
    <row r="67" spans="1:5" ht="12.75">
      <c r="A67" s="5"/>
      <c r="B67" s="6"/>
      <c r="C67" s="6"/>
      <c r="D67" s="7"/>
      <c r="E67" s="14"/>
    </row>
    <row r="68" spans="1:5" ht="12.75">
      <c r="A68" s="5"/>
      <c r="B68" s="6"/>
      <c r="C68" s="6"/>
      <c r="D68" s="7"/>
      <c r="E68" s="14"/>
    </row>
    <row r="69" spans="1:5" ht="12.75">
      <c r="A69" s="5"/>
      <c r="B69" s="6"/>
      <c r="C69" s="6"/>
      <c r="D69" s="7"/>
      <c r="E69" s="14"/>
    </row>
    <row r="70" spans="1:5" ht="12.75">
      <c r="A70" s="5"/>
      <c r="B70" s="6"/>
      <c r="C70" s="6"/>
      <c r="D70" s="7"/>
      <c r="E70" s="14"/>
    </row>
    <row r="71" spans="1:5" ht="12.75">
      <c r="A71" s="5"/>
      <c r="B71" s="6"/>
      <c r="C71" s="6"/>
      <c r="D71" s="7"/>
      <c r="E71" s="14"/>
    </row>
    <row r="72" spans="1:5" ht="12.75">
      <c r="A72" s="5"/>
      <c r="B72" s="6"/>
      <c r="C72" s="6"/>
      <c r="D72" s="7"/>
      <c r="E72" s="14"/>
    </row>
    <row r="73" spans="1:5" ht="12.75">
      <c r="A73" s="5"/>
      <c r="B73" s="6"/>
      <c r="C73" s="6"/>
      <c r="D73" s="7"/>
      <c r="E73" s="14"/>
    </row>
    <row r="74" spans="1:5" ht="12.75">
      <c r="A74" s="5"/>
      <c r="B74" s="6"/>
      <c r="C74" s="6"/>
      <c r="D74" s="7"/>
      <c r="E74" s="14"/>
    </row>
    <row r="75" spans="1:5" ht="12.75">
      <c r="A75" s="5"/>
      <c r="B75" s="6"/>
      <c r="C75" s="6"/>
      <c r="D75" s="7"/>
      <c r="E75" s="14"/>
    </row>
    <row r="76" spans="1:5" ht="12.75">
      <c r="A76" s="5"/>
      <c r="B76" s="6"/>
      <c r="C76" s="6"/>
      <c r="D76" s="7"/>
      <c r="E76" s="14"/>
    </row>
    <row r="77" spans="1:5" ht="12.75">
      <c r="A77" s="5"/>
      <c r="B77" s="6"/>
      <c r="C77" s="6"/>
      <c r="D77" s="7"/>
      <c r="E77" s="14"/>
    </row>
    <row r="78" spans="1:5" ht="12.75">
      <c r="A78" s="5"/>
      <c r="B78" s="6"/>
      <c r="C78" s="6"/>
      <c r="D78" s="7"/>
      <c r="E78" s="14"/>
    </row>
    <row r="79" spans="1:5" ht="12.75">
      <c r="A79" s="5"/>
      <c r="B79" s="6"/>
      <c r="C79" s="6"/>
      <c r="D79" s="7"/>
      <c r="E79" s="14"/>
    </row>
    <row r="80" spans="1:5" ht="12.75">
      <c r="A80" s="5"/>
      <c r="B80" s="6"/>
      <c r="C80" s="6"/>
      <c r="D80" s="7"/>
      <c r="E80" s="14"/>
    </row>
    <row r="81" spans="1:5" ht="12.75">
      <c r="A81" s="5"/>
      <c r="B81" s="6"/>
      <c r="C81" s="6"/>
      <c r="D81" s="7"/>
      <c r="E81" s="14"/>
    </row>
    <row r="82" spans="1:5" ht="12.75">
      <c r="A82" s="5"/>
      <c r="B82" s="6"/>
      <c r="C82" s="6"/>
      <c r="D82" s="7"/>
      <c r="E82" s="14"/>
    </row>
    <row r="83" spans="1:5" ht="12.75">
      <c r="A83" s="5"/>
      <c r="B83" s="6"/>
      <c r="C83" s="6"/>
      <c r="D83" s="7"/>
      <c r="E83" s="14"/>
    </row>
    <row r="84" spans="1:5" ht="12.75">
      <c r="A84" s="5"/>
      <c r="B84" s="6"/>
      <c r="C84" s="6"/>
      <c r="D84" s="7"/>
      <c r="E84" s="14"/>
    </row>
    <row r="85" spans="1:5" ht="12.75">
      <c r="A85" s="5"/>
      <c r="B85" s="6"/>
      <c r="C85" s="6"/>
      <c r="D85" s="7"/>
      <c r="E85" s="14"/>
    </row>
    <row r="86" spans="1:5" ht="12.75">
      <c r="A86" s="5"/>
      <c r="B86" s="6"/>
      <c r="C86" s="6"/>
      <c r="D86" s="7"/>
      <c r="E86" s="14"/>
    </row>
    <row r="87" spans="1:5" ht="12.75">
      <c r="A87" s="5"/>
      <c r="B87" s="6"/>
      <c r="C87" s="6"/>
      <c r="D87" s="7"/>
      <c r="E87" s="14"/>
    </row>
    <row r="88" spans="1:5" ht="12.75">
      <c r="A88" s="5"/>
      <c r="B88" s="6"/>
      <c r="C88" s="6"/>
      <c r="D88" s="7"/>
      <c r="E88" s="14"/>
    </row>
    <row r="89" spans="1:5" ht="12.75">
      <c r="A89" s="5"/>
      <c r="B89" s="6"/>
      <c r="C89" s="6"/>
      <c r="D89" s="7"/>
      <c r="E89" s="14"/>
    </row>
    <row r="90" spans="1:5" ht="12.75">
      <c r="A90" s="5"/>
      <c r="B90" s="6"/>
      <c r="C90" s="6"/>
      <c r="D90" s="7"/>
      <c r="E90" s="14"/>
    </row>
    <row r="91" spans="1:5" ht="12.75">
      <c r="A91" s="5"/>
      <c r="B91" s="6"/>
      <c r="C91" s="6"/>
      <c r="D91" s="7"/>
      <c r="E91" s="14"/>
    </row>
    <row r="92" spans="1:5" ht="12.75">
      <c r="A92" s="5"/>
      <c r="B92" s="6"/>
      <c r="C92" s="6"/>
      <c r="D92" s="7"/>
      <c r="E92" s="14"/>
    </row>
    <row r="93" spans="1:5" ht="12.75">
      <c r="A93" s="5"/>
      <c r="B93" s="6"/>
      <c r="C93" s="6"/>
      <c r="D93" s="7"/>
      <c r="E93" s="14"/>
    </row>
    <row r="94" spans="1:5" ht="12.75">
      <c r="A94" s="5"/>
      <c r="B94" s="6"/>
      <c r="C94" s="6"/>
      <c r="D94" s="7"/>
      <c r="E94" s="14"/>
    </row>
    <row r="95" spans="1:5" ht="12.75">
      <c r="A95" s="5"/>
      <c r="B95" s="6"/>
      <c r="C95" s="6"/>
      <c r="D95" s="7"/>
      <c r="E95" s="14"/>
    </row>
    <row r="96" spans="1:5" ht="12.75">
      <c r="A96" s="5"/>
      <c r="B96" s="6"/>
      <c r="C96" s="6"/>
      <c r="D96" s="7"/>
      <c r="E96" s="14"/>
    </row>
    <row r="97" spans="1:5" ht="12.75">
      <c r="A97" s="5"/>
      <c r="B97" s="6"/>
      <c r="C97" s="6"/>
      <c r="D97" s="7"/>
      <c r="E97" s="14"/>
    </row>
    <row r="98" spans="1:5" ht="12.75">
      <c r="A98" s="5"/>
      <c r="B98" s="6"/>
      <c r="C98" s="6"/>
      <c r="D98" s="7"/>
      <c r="E98" s="14"/>
    </row>
    <row r="99" spans="1:5" ht="12.75">
      <c r="A99" s="5"/>
      <c r="B99" s="6"/>
      <c r="C99" s="6"/>
      <c r="D99" s="7"/>
      <c r="E99" s="14"/>
    </row>
    <row r="100" spans="1:5" ht="12.75">
      <c r="A100" s="5"/>
      <c r="B100" s="6"/>
      <c r="C100" s="6"/>
      <c r="D100" s="7"/>
      <c r="E100" s="14"/>
    </row>
    <row r="101" spans="1:5" ht="12.75">
      <c r="A101" s="5"/>
      <c r="B101" s="6"/>
      <c r="C101" s="6"/>
      <c r="D101" s="7"/>
      <c r="E101" s="14"/>
    </row>
    <row r="102" spans="1:5" ht="12.75">
      <c r="A102" s="5"/>
      <c r="B102" s="6"/>
      <c r="C102" s="6"/>
      <c r="D102" s="7"/>
      <c r="E102" s="14"/>
    </row>
    <row r="103" spans="1:5" ht="12.75">
      <c r="A103" s="5"/>
      <c r="B103" s="6"/>
      <c r="C103" s="6"/>
      <c r="D103" s="7"/>
      <c r="E103" s="14"/>
    </row>
    <row r="104" spans="1:5" ht="12.75">
      <c r="A104" s="5"/>
      <c r="B104" s="6"/>
      <c r="C104" s="6"/>
      <c r="D104" s="7"/>
      <c r="E104" s="14"/>
    </row>
    <row r="105" spans="1:5" ht="12.75">
      <c r="A105" s="5"/>
      <c r="B105" s="6"/>
      <c r="C105" s="6"/>
      <c r="D105" s="7"/>
      <c r="E105" s="14"/>
    </row>
    <row r="106" spans="1:5" ht="12.75">
      <c r="A106" s="5"/>
      <c r="B106" s="6"/>
      <c r="C106" s="6"/>
      <c r="D106" s="7"/>
      <c r="E106" s="14"/>
    </row>
    <row r="107" spans="1:5" ht="12.75">
      <c r="A107" s="5"/>
      <c r="B107" s="6"/>
      <c r="C107" s="6"/>
      <c r="D107" s="7"/>
      <c r="E107" s="14"/>
    </row>
    <row r="108" spans="1:5" ht="12.75">
      <c r="A108" s="5"/>
      <c r="B108" s="6"/>
      <c r="C108" s="6"/>
      <c r="D108" s="7"/>
      <c r="E108" s="14"/>
    </row>
    <row r="109" spans="1:5" ht="12.75">
      <c r="A109" s="5"/>
      <c r="B109" s="6"/>
      <c r="C109" s="6"/>
      <c r="D109" s="7"/>
      <c r="E109" s="14"/>
    </row>
    <row r="110" spans="1:5" ht="12.75">
      <c r="A110" s="5"/>
      <c r="B110" s="6"/>
      <c r="C110" s="6"/>
      <c r="D110" s="7"/>
      <c r="E110" s="14"/>
    </row>
    <row r="111" spans="1:5" ht="12.75">
      <c r="A111" s="5"/>
      <c r="B111" s="6"/>
      <c r="C111" s="6"/>
      <c r="D111" s="7"/>
      <c r="E111" s="14"/>
    </row>
    <row r="112" spans="1:5" ht="12.75">
      <c r="A112" s="5"/>
      <c r="B112" s="6"/>
      <c r="C112" s="6"/>
      <c r="D112" s="7"/>
      <c r="E112" s="14"/>
    </row>
    <row r="113" spans="1:5" ht="12.75">
      <c r="A113" s="5"/>
      <c r="B113" s="6"/>
      <c r="C113" s="6"/>
      <c r="D113" s="7"/>
      <c r="E113" s="14"/>
    </row>
    <row r="114" spans="1:5" ht="12.75">
      <c r="A114" s="5"/>
      <c r="B114" s="6"/>
      <c r="C114" s="6"/>
      <c r="D114" s="7"/>
      <c r="E114" s="14"/>
    </row>
    <row r="115" spans="1:5" ht="12.75">
      <c r="A115" s="5"/>
      <c r="B115" s="6"/>
      <c r="C115" s="6"/>
      <c r="D115" s="7"/>
      <c r="E115" s="14"/>
    </row>
    <row r="116" spans="1:5" ht="12.75">
      <c r="A116" s="5"/>
      <c r="B116" s="6"/>
      <c r="C116" s="6"/>
      <c r="D116" s="7"/>
      <c r="E116" s="14"/>
    </row>
    <row r="117" spans="1:5" ht="12.75">
      <c r="A117" s="5"/>
      <c r="B117" s="6"/>
      <c r="C117" s="6"/>
      <c r="D117" s="7"/>
      <c r="E117" s="14"/>
    </row>
    <row r="118" spans="1:5" ht="12.75">
      <c r="A118" s="5"/>
      <c r="B118" s="6"/>
      <c r="C118" s="6"/>
      <c r="D118" s="7"/>
      <c r="E118" s="14"/>
    </row>
    <row r="119" spans="1:5" ht="12.75">
      <c r="A119" s="5"/>
      <c r="B119" s="6"/>
      <c r="C119" s="6"/>
      <c r="D119" s="7"/>
      <c r="E119" s="14"/>
    </row>
    <row r="120" spans="1:5" ht="12.75">
      <c r="A120" s="5"/>
      <c r="B120" s="6"/>
      <c r="C120" s="6"/>
      <c r="D120" s="7"/>
      <c r="E120" s="14"/>
    </row>
    <row r="121" spans="1:5" ht="12.75">
      <c r="A121" s="5"/>
      <c r="B121" s="6"/>
      <c r="C121" s="6"/>
      <c r="D121" s="7"/>
      <c r="E121" s="14"/>
    </row>
    <row r="122" spans="1:5" ht="12.75">
      <c r="A122" s="5"/>
      <c r="B122" s="6"/>
      <c r="C122" s="6"/>
      <c r="D122" s="7"/>
      <c r="E122" s="14"/>
    </row>
    <row r="123" spans="1:5" ht="12.75">
      <c r="A123" s="5"/>
      <c r="B123" s="6"/>
      <c r="C123" s="6"/>
      <c r="D123" s="7"/>
      <c r="E123" s="14"/>
    </row>
    <row r="124" spans="1:5" ht="12.75">
      <c r="A124" s="5"/>
      <c r="B124" s="6"/>
      <c r="C124" s="6"/>
      <c r="D124" s="7"/>
      <c r="E124" s="14"/>
    </row>
    <row r="125" spans="1:5" ht="12.75">
      <c r="A125" s="5"/>
      <c r="B125" s="6"/>
      <c r="C125" s="6"/>
      <c r="D125" s="7"/>
      <c r="E125" s="14"/>
    </row>
    <row r="126" spans="1:5" ht="12.75">
      <c r="A126" s="5"/>
      <c r="B126" s="6"/>
      <c r="C126" s="6"/>
      <c r="D126" s="7"/>
      <c r="E126" s="14"/>
    </row>
    <row r="127" spans="1:5" ht="12.75">
      <c r="A127" s="5"/>
      <c r="B127" s="6"/>
      <c r="C127" s="6"/>
      <c r="D127" s="7"/>
      <c r="E127" s="14"/>
    </row>
    <row r="128" spans="1:5" ht="12.75">
      <c r="A128" s="5"/>
      <c r="B128" s="6"/>
      <c r="C128" s="6"/>
      <c r="D128" s="7"/>
      <c r="E128" s="14"/>
    </row>
    <row r="129" spans="1:5" ht="12.75">
      <c r="A129" s="5"/>
      <c r="B129" s="6"/>
      <c r="C129" s="6"/>
      <c r="D129" s="7"/>
      <c r="E129" s="14"/>
    </row>
    <row r="130" spans="1:5" ht="12.75">
      <c r="A130" s="5"/>
      <c r="B130" s="6"/>
      <c r="C130" s="6"/>
      <c r="D130" s="7"/>
      <c r="E130" s="14"/>
    </row>
    <row r="131" spans="1:5" ht="12.75">
      <c r="A131" s="5"/>
      <c r="B131" s="6"/>
      <c r="C131" s="6"/>
      <c r="D131" s="7"/>
      <c r="E131" s="14"/>
    </row>
    <row r="132" spans="1:5" ht="12.75">
      <c r="A132" s="5"/>
      <c r="B132" s="6"/>
      <c r="C132" s="6"/>
      <c r="D132" s="7"/>
      <c r="E132" s="14"/>
    </row>
    <row r="133" spans="1:5" ht="12.75">
      <c r="A133" s="5"/>
      <c r="B133" s="6"/>
      <c r="C133" s="6"/>
      <c r="D133" s="7"/>
      <c r="E133" s="14"/>
    </row>
    <row r="134" spans="1:5" ht="12.75">
      <c r="A134" s="5"/>
      <c r="B134" s="6"/>
      <c r="C134" s="6"/>
      <c r="D134" s="7"/>
      <c r="E134" s="14"/>
    </row>
    <row r="135" spans="1:5" ht="12.75">
      <c r="A135" s="5"/>
      <c r="B135" s="6"/>
      <c r="C135" s="6"/>
      <c r="D135" s="7"/>
      <c r="E135" s="14"/>
    </row>
    <row r="136" spans="1:5" ht="12.75">
      <c r="A136" s="5"/>
      <c r="B136" s="6"/>
      <c r="C136" s="6"/>
      <c r="D136" s="7"/>
      <c r="E136" s="14"/>
    </row>
    <row r="137" spans="1:5" ht="12.75">
      <c r="A137" s="5"/>
      <c r="B137" s="6"/>
      <c r="C137" s="6"/>
      <c r="D137" s="7"/>
      <c r="E137" s="14"/>
    </row>
    <row r="138" spans="1:5" ht="12.75">
      <c r="A138" s="5"/>
      <c r="B138" s="6"/>
      <c r="C138" s="6"/>
      <c r="D138" s="7"/>
      <c r="E138" s="14"/>
    </row>
    <row r="139" spans="1:5" ht="12.75">
      <c r="A139" s="5"/>
      <c r="B139" s="6"/>
      <c r="C139" s="6"/>
      <c r="D139" s="7"/>
      <c r="E139" s="14"/>
    </row>
    <row r="140" spans="1:5" ht="12.75">
      <c r="A140" s="5"/>
      <c r="B140" s="6"/>
      <c r="C140" s="6"/>
      <c r="D140" s="7"/>
      <c r="E140" s="14"/>
    </row>
    <row r="141" spans="1:5" ht="12.75">
      <c r="A141" s="5"/>
      <c r="B141" s="6"/>
      <c r="C141" s="6"/>
      <c r="D141" s="7"/>
      <c r="E141" s="14"/>
    </row>
    <row r="142" spans="1:5" ht="12.75">
      <c r="A142" s="5"/>
      <c r="B142" s="6"/>
      <c r="C142" s="6"/>
      <c r="D142" s="7"/>
      <c r="E142" s="14"/>
    </row>
    <row r="143" spans="1:5" ht="12.75">
      <c r="A143" s="5"/>
      <c r="B143" s="6"/>
      <c r="C143" s="6"/>
      <c r="D143" s="7"/>
      <c r="E143" s="14"/>
    </row>
    <row r="144" spans="1:5" ht="12.75">
      <c r="A144" s="5"/>
      <c r="B144" s="6"/>
      <c r="C144" s="6"/>
      <c r="D144" s="7"/>
      <c r="E144" s="14"/>
    </row>
    <row r="145" spans="1:5" ht="12.75">
      <c r="A145" s="5"/>
      <c r="B145" s="6"/>
      <c r="C145" s="6"/>
      <c r="D145" s="7"/>
      <c r="E145" s="14"/>
    </row>
    <row r="146" spans="1:5" ht="12.75">
      <c r="A146" s="5"/>
      <c r="B146" s="6"/>
      <c r="C146" s="6"/>
      <c r="D146" s="7"/>
      <c r="E146" s="14"/>
    </row>
    <row r="147" spans="1:5" ht="12.75">
      <c r="A147" s="5"/>
      <c r="B147" s="6"/>
      <c r="C147" s="6"/>
      <c r="D147" s="7"/>
      <c r="E147" s="14"/>
    </row>
    <row r="148" spans="1:5" ht="12.75">
      <c r="A148" s="5"/>
      <c r="B148" s="6"/>
      <c r="C148" s="6"/>
      <c r="D148" s="7"/>
      <c r="E148" s="14"/>
    </row>
    <row r="149" spans="1:5" ht="12.75">
      <c r="A149" s="5"/>
      <c r="B149" s="6"/>
      <c r="C149" s="6"/>
      <c r="D149" s="7"/>
      <c r="E149" s="14"/>
    </row>
    <row r="150" spans="1:5" ht="12.75">
      <c r="A150" s="5"/>
      <c r="B150" s="6"/>
      <c r="C150" s="6"/>
      <c r="D150" s="7"/>
      <c r="E150" s="14"/>
    </row>
    <row r="151" spans="1:5" ht="12.75">
      <c r="A151" s="5"/>
      <c r="B151" s="6"/>
      <c r="C151" s="6"/>
      <c r="D151" s="7"/>
      <c r="E151" s="14"/>
    </row>
    <row r="152" spans="1:5" ht="12.75">
      <c r="A152" s="5"/>
      <c r="B152" s="6"/>
      <c r="C152" s="6"/>
      <c r="D152" s="7"/>
      <c r="E152" s="14"/>
    </row>
    <row r="153" spans="1:5" ht="12.75">
      <c r="A153" s="5"/>
      <c r="B153" s="6"/>
      <c r="C153" s="6"/>
      <c r="D153" s="7"/>
      <c r="E153" s="14"/>
    </row>
    <row r="154" spans="1:5" ht="12.75">
      <c r="A154" s="5"/>
      <c r="B154" s="6"/>
      <c r="C154" s="6"/>
      <c r="D154" s="7"/>
      <c r="E154" s="14"/>
    </row>
    <row r="155" spans="1:5" ht="12.75">
      <c r="A155" s="5"/>
      <c r="B155" s="6"/>
      <c r="C155" s="6"/>
      <c r="D155" s="7"/>
      <c r="E155" s="14"/>
    </row>
    <row r="156" spans="1:5" ht="12.75">
      <c r="A156" s="5"/>
      <c r="B156" s="6"/>
      <c r="C156" s="6"/>
      <c r="D156" s="7"/>
      <c r="E156" s="14"/>
    </row>
    <row r="157" spans="1:5" ht="12.75">
      <c r="A157" s="20"/>
      <c r="B157" s="16"/>
      <c r="C157" s="20"/>
      <c r="D157" s="16"/>
      <c r="E157" s="16"/>
    </row>
    <row r="158" spans="1:5" ht="15">
      <c r="A158" s="15"/>
      <c r="B158" s="16"/>
      <c r="C158" s="26"/>
      <c r="D158" s="16"/>
      <c r="E158" s="16"/>
    </row>
    <row r="159" spans="1:5" ht="12.75">
      <c r="A159" s="27"/>
      <c r="B159" s="16"/>
      <c r="C159" s="19"/>
      <c r="D159" s="16"/>
      <c r="E159" s="16"/>
    </row>
    <row r="160" spans="1:5" ht="15">
      <c r="A160" s="15"/>
      <c r="B160" s="16"/>
      <c r="C160" s="26"/>
      <c r="D160" s="16"/>
      <c r="E160" s="16"/>
    </row>
    <row r="161" spans="1:5" ht="12.75">
      <c r="A161" s="19"/>
      <c r="B161" s="16"/>
      <c r="C161" s="19"/>
      <c r="D161" s="16"/>
      <c r="E161" s="16"/>
    </row>
    <row r="162" spans="1:5" ht="15">
      <c r="A162" s="15"/>
      <c r="B162" s="16"/>
      <c r="C162" s="26"/>
      <c r="D162" s="16"/>
      <c r="E162" s="16"/>
    </row>
  </sheetData>
  <mergeCells count="13">
    <mergeCell ref="A162:B162"/>
    <mergeCell ref="C157:E157"/>
    <mergeCell ref="C158:E158"/>
    <mergeCell ref="C159:E159"/>
    <mergeCell ref="C160:E160"/>
    <mergeCell ref="C161:E161"/>
    <mergeCell ref="C162:E162"/>
    <mergeCell ref="A158:B158"/>
    <mergeCell ref="A159:B159"/>
    <mergeCell ref="A161:B161"/>
    <mergeCell ref="A160:B160"/>
    <mergeCell ref="A157:B157"/>
    <mergeCell ref="B6:D6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1">
      <selection activeCell="E17" sqref="E17"/>
    </sheetView>
  </sheetViews>
  <sheetFormatPr defaultColWidth="9.140625" defaultRowHeight="12.75"/>
  <cols>
    <col min="1" max="1" width="28.140625" style="0" customWidth="1"/>
    <col min="2" max="2" width="36.28125" style="0" customWidth="1"/>
    <col min="3" max="3" width="29.7109375" style="0" customWidth="1"/>
  </cols>
  <sheetData>
    <row r="1" ht="12.75" customHeight="1">
      <c r="A1" s="2"/>
    </row>
    <row r="2" spans="1:3" ht="12.75">
      <c r="A2" s="2"/>
      <c r="B2" s="29" t="s">
        <v>277</v>
      </c>
      <c r="C2" s="28"/>
    </row>
    <row r="3" spans="1:3" ht="13.5" customHeight="1">
      <c r="A3" s="3"/>
      <c r="B3" s="29" t="s">
        <v>278</v>
      </c>
      <c r="C3" s="28"/>
    </row>
    <row r="4" spans="1:3" ht="13.5" customHeight="1">
      <c r="A4" s="9"/>
      <c r="B4" s="28" t="s">
        <v>279</v>
      </c>
      <c r="C4" s="28"/>
    </row>
    <row r="5" ht="18.75" customHeight="1">
      <c r="A5" s="9"/>
    </row>
    <row r="6" spans="1:3" ht="28.5" customHeight="1">
      <c r="A6" s="23" t="s">
        <v>274</v>
      </c>
      <c r="B6" s="24"/>
      <c r="C6" s="25"/>
    </row>
    <row r="7" spans="1:3" ht="18.75" customHeight="1">
      <c r="A7" s="28" t="s">
        <v>275</v>
      </c>
      <c r="B7" s="28"/>
      <c r="C7" s="30"/>
    </row>
    <row r="8" spans="1:3" ht="12.75" customHeight="1">
      <c r="A8" s="28" t="s">
        <v>276</v>
      </c>
      <c r="B8" s="28"/>
      <c r="C8" s="11"/>
    </row>
    <row r="9" spans="1:3" ht="18.75" customHeight="1">
      <c r="A9" s="10"/>
      <c r="B9" s="10"/>
      <c r="C9" s="11"/>
    </row>
    <row r="10" ht="18.75" customHeight="1">
      <c r="A10" s="9"/>
    </row>
    <row r="11" spans="1:3" ht="38.25">
      <c r="A11" s="4" t="s">
        <v>262</v>
      </c>
      <c r="B11" s="4" t="s">
        <v>263</v>
      </c>
      <c r="C11" s="4" t="s">
        <v>264</v>
      </c>
    </row>
    <row r="12" spans="1:3" ht="20.25" customHeight="1">
      <c r="A12" s="6" t="s">
        <v>27</v>
      </c>
      <c r="B12" s="6" t="s">
        <v>265</v>
      </c>
      <c r="C12" s="12">
        <f>396440774.99/1000</f>
        <v>396440.77499</v>
      </c>
    </row>
    <row r="13" spans="1:4" ht="22.5" customHeight="1">
      <c r="A13" s="6" t="s">
        <v>205</v>
      </c>
      <c r="B13" s="6" t="s">
        <v>250</v>
      </c>
      <c r="C13" s="12">
        <f>192628084.63/1000</f>
        <v>192628.08463</v>
      </c>
      <c r="D13" s="13"/>
    </row>
    <row r="14" spans="1:3" ht="21" customHeight="1">
      <c r="A14" s="6" t="s">
        <v>240</v>
      </c>
      <c r="B14" s="6" t="s">
        <v>136</v>
      </c>
      <c r="C14" s="12">
        <f>20706635.93/1000</f>
        <v>20706.63593</v>
      </c>
    </row>
    <row r="15" spans="1:3" ht="52.5" customHeight="1">
      <c r="A15" s="6" t="s">
        <v>169</v>
      </c>
      <c r="B15" s="6" t="s">
        <v>119</v>
      </c>
      <c r="C15" s="12">
        <f>20706635.93/1000</f>
        <v>20706.63593</v>
      </c>
    </row>
    <row r="16" spans="1:3" ht="43.5" customHeight="1">
      <c r="A16" s="6" t="s">
        <v>89</v>
      </c>
      <c r="B16" s="6" t="s">
        <v>249</v>
      </c>
      <c r="C16" s="12">
        <f>20706635.93/1000</f>
        <v>20706.63593</v>
      </c>
    </row>
    <row r="17" spans="1:3" ht="20.25" customHeight="1">
      <c r="A17" s="6" t="s">
        <v>29</v>
      </c>
      <c r="B17" s="6" t="s">
        <v>143</v>
      </c>
      <c r="C17" s="12">
        <v>171921.5</v>
      </c>
    </row>
    <row r="18" spans="1:3" ht="78.75" customHeight="1">
      <c r="A18" s="6" t="s">
        <v>99</v>
      </c>
      <c r="B18" s="6" t="s">
        <v>118</v>
      </c>
      <c r="C18" s="12">
        <f>1659596.94/1000</f>
        <v>1659.59694</v>
      </c>
    </row>
    <row r="19" spans="1:3" ht="69.75" customHeight="1">
      <c r="A19" s="6" t="s">
        <v>238</v>
      </c>
      <c r="B19" s="6" t="s">
        <v>37</v>
      </c>
      <c r="C19" s="12">
        <f>168936562.02/1000</f>
        <v>168936.56202</v>
      </c>
    </row>
    <row r="20" spans="1:3" ht="106.5" customHeight="1">
      <c r="A20" s="6" t="s">
        <v>123</v>
      </c>
      <c r="B20" s="6" t="s">
        <v>266</v>
      </c>
      <c r="C20" s="12">
        <v>168398.2</v>
      </c>
    </row>
    <row r="21" spans="1:3" ht="106.5" customHeight="1">
      <c r="A21" s="6" t="s">
        <v>137</v>
      </c>
      <c r="B21" s="6" t="s">
        <v>267</v>
      </c>
      <c r="C21" s="12">
        <f>538428.15/1000</f>
        <v>538.4281500000001</v>
      </c>
    </row>
    <row r="22" spans="1:3" ht="52.5" customHeight="1">
      <c r="A22" s="6" t="s">
        <v>171</v>
      </c>
      <c r="B22" s="6" t="s">
        <v>144</v>
      </c>
      <c r="C22" s="12">
        <f>1234922.7/1000</f>
        <v>1234.9226999999998</v>
      </c>
    </row>
    <row r="23" spans="1:3" ht="96.75" customHeight="1">
      <c r="A23" s="6" t="s">
        <v>247</v>
      </c>
      <c r="B23" s="6" t="s">
        <v>268</v>
      </c>
      <c r="C23" s="12">
        <f>90367.04/1000</f>
        <v>90.36703999999999</v>
      </c>
    </row>
    <row r="24" spans="1:3" ht="21" customHeight="1">
      <c r="A24" s="6" t="s">
        <v>92</v>
      </c>
      <c r="B24" s="6" t="s">
        <v>28</v>
      </c>
      <c r="C24" s="12">
        <v>65654</v>
      </c>
    </row>
    <row r="25" spans="1:3" ht="31.5" customHeight="1">
      <c r="A25" s="6" t="s">
        <v>120</v>
      </c>
      <c r="B25" s="6" t="s">
        <v>236</v>
      </c>
      <c r="C25" s="12">
        <v>10314.4</v>
      </c>
    </row>
    <row r="26" spans="1:3" ht="52.5" customHeight="1">
      <c r="A26" s="6" t="s">
        <v>88</v>
      </c>
      <c r="B26" s="6" t="s">
        <v>138</v>
      </c>
      <c r="C26" s="12">
        <f>7340085.97/1000</f>
        <v>7340.08597</v>
      </c>
    </row>
    <row r="27" spans="1:3" ht="67.5" customHeight="1">
      <c r="A27" s="6" t="s">
        <v>224</v>
      </c>
      <c r="B27" s="6" t="s">
        <v>155</v>
      </c>
      <c r="C27" s="12">
        <f>2974341.67/1000</f>
        <v>2974.34167</v>
      </c>
    </row>
    <row r="28" spans="1:3" ht="28.5" customHeight="1">
      <c r="A28" s="6" t="s">
        <v>61</v>
      </c>
      <c r="B28" s="6" t="s">
        <v>96</v>
      </c>
      <c r="C28" s="12">
        <f>53418828.32/1000</f>
        <v>53418.82832</v>
      </c>
    </row>
    <row r="29" spans="1:3" ht="21.75" customHeight="1">
      <c r="A29" s="6" t="s">
        <v>243</v>
      </c>
      <c r="B29" s="6" t="s">
        <v>3</v>
      </c>
      <c r="C29" s="12">
        <f>1920800.84/1000</f>
        <v>1920.80084</v>
      </c>
    </row>
    <row r="30" spans="1:3" ht="19.5" customHeight="1">
      <c r="A30" s="6" t="s">
        <v>104</v>
      </c>
      <c r="B30" s="6" t="s">
        <v>221</v>
      </c>
      <c r="C30" s="12">
        <f>45012621.36/1000</f>
        <v>45012.62136</v>
      </c>
    </row>
    <row r="31" spans="1:3" ht="21.75" customHeight="1">
      <c r="A31" s="6" t="s">
        <v>109</v>
      </c>
      <c r="B31" s="6" t="s">
        <v>198</v>
      </c>
      <c r="C31" s="12">
        <f>45012621.36/1000</f>
        <v>45012.62136</v>
      </c>
    </row>
    <row r="32" spans="1:3" ht="21" customHeight="1">
      <c r="A32" s="6" t="s">
        <v>193</v>
      </c>
      <c r="B32" s="6" t="s">
        <v>258</v>
      </c>
      <c r="C32" s="12">
        <f>13717749.57/1000</f>
        <v>13717.74957</v>
      </c>
    </row>
    <row r="33" spans="1:3" ht="19.5" customHeight="1">
      <c r="A33" s="6" t="s">
        <v>67</v>
      </c>
      <c r="B33" s="6" t="s">
        <v>187</v>
      </c>
      <c r="C33" s="12">
        <f>31294871.79/1000</f>
        <v>31294.871789999997</v>
      </c>
    </row>
    <row r="34" spans="1:3" ht="42" customHeight="1">
      <c r="A34" s="6" t="s">
        <v>189</v>
      </c>
      <c r="B34" s="6" t="s">
        <v>15</v>
      </c>
      <c r="C34" s="12">
        <f>467764.62/1000</f>
        <v>467.76462</v>
      </c>
    </row>
    <row r="35" spans="1:3" ht="18.75" customHeight="1">
      <c r="A35" s="6" t="s">
        <v>252</v>
      </c>
      <c r="B35" s="6" t="s">
        <v>152</v>
      </c>
      <c r="C35" s="12">
        <f>467764.62/1000</f>
        <v>467.76462</v>
      </c>
    </row>
    <row r="36" spans="1:3" ht="32.25" customHeight="1">
      <c r="A36" s="6" t="s">
        <v>48</v>
      </c>
      <c r="B36" s="6" t="s">
        <v>14</v>
      </c>
      <c r="C36" s="12">
        <f>467764.62/1000</f>
        <v>467.76462</v>
      </c>
    </row>
    <row r="37" spans="1:3" ht="20.25" customHeight="1">
      <c r="A37" s="6" t="s">
        <v>55</v>
      </c>
      <c r="B37" s="6" t="s">
        <v>21</v>
      </c>
      <c r="C37" s="12">
        <v>8954.9</v>
      </c>
    </row>
    <row r="38" spans="1:3" ht="41.25" customHeight="1">
      <c r="A38" s="6" t="s">
        <v>248</v>
      </c>
      <c r="B38" s="6" t="s">
        <v>66</v>
      </c>
      <c r="C38" s="12">
        <f>373316.28/1000</f>
        <v>373.31628</v>
      </c>
    </row>
    <row r="39" spans="1:3" ht="41.25" customHeight="1">
      <c r="A39" s="6" t="s">
        <v>196</v>
      </c>
      <c r="B39" s="6" t="s">
        <v>204</v>
      </c>
      <c r="C39" s="12">
        <f>168598.57/1000</f>
        <v>168.59857</v>
      </c>
    </row>
    <row r="40" spans="1:3" ht="53.25" customHeight="1">
      <c r="A40" s="6" t="s">
        <v>84</v>
      </c>
      <c r="B40" s="6" t="s">
        <v>159</v>
      </c>
      <c r="C40" s="12">
        <f>168598.57/1000</f>
        <v>168.59857</v>
      </c>
    </row>
    <row r="41" spans="1:3" ht="20.25" customHeight="1">
      <c r="A41" s="6" t="s">
        <v>126</v>
      </c>
      <c r="B41" s="6" t="s">
        <v>107</v>
      </c>
      <c r="C41" s="12">
        <f>187695.69/1000</f>
        <v>187.69569</v>
      </c>
    </row>
    <row r="42" spans="1:3" ht="19.5" customHeight="1">
      <c r="A42" s="6" t="s">
        <v>175</v>
      </c>
      <c r="B42" s="6" t="s">
        <v>44</v>
      </c>
      <c r="C42" s="12">
        <f>146598.41/1000</f>
        <v>146.59841</v>
      </c>
    </row>
    <row r="43" spans="1:3" ht="26.25" customHeight="1">
      <c r="A43" s="6" t="s">
        <v>222</v>
      </c>
      <c r="B43" s="6" t="s">
        <v>34</v>
      </c>
      <c r="C43" s="12">
        <f>40811.78/1000</f>
        <v>40.81178</v>
      </c>
    </row>
    <row r="44" spans="1:3" ht="29.25" customHeight="1">
      <c r="A44" s="6" t="s">
        <v>257</v>
      </c>
      <c r="B44" s="6" t="s">
        <v>106</v>
      </c>
      <c r="C44" s="12">
        <f>285.5/1000</f>
        <v>0.2855</v>
      </c>
    </row>
    <row r="45" spans="1:3" ht="51" customHeight="1">
      <c r="A45" s="6" t="s">
        <v>239</v>
      </c>
      <c r="B45" s="6" t="s">
        <v>183</v>
      </c>
      <c r="C45" s="12">
        <f>285.5/1000</f>
        <v>0.2855</v>
      </c>
    </row>
    <row r="46" spans="1:3" ht="39.75" customHeight="1">
      <c r="A46" s="6" t="s">
        <v>23</v>
      </c>
      <c r="B46" s="6" t="s">
        <v>230</v>
      </c>
      <c r="C46" s="12">
        <f>17832.98/1000</f>
        <v>17.83298</v>
      </c>
    </row>
    <row r="47" spans="1:3" ht="20.25" customHeight="1">
      <c r="A47" s="6" t="s">
        <v>87</v>
      </c>
      <c r="B47" s="6" t="s">
        <v>58</v>
      </c>
      <c r="C47" s="12">
        <f>13082.15/1000</f>
        <v>13.08215</v>
      </c>
    </row>
    <row r="48" spans="1:3" ht="38.25" customHeight="1">
      <c r="A48" s="6" t="s">
        <v>212</v>
      </c>
      <c r="B48" s="6" t="s">
        <v>146</v>
      </c>
      <c r="C48" s="12">
        <v>4.7</v>
      </c>
    </row>
    <row r="49" spans="1:3" ht="27.75" customHeight="1">
      <c r="A49" s="6" t="s">
        <v>211</v>
      </c>
      <c r="B49" s="6" t="s">
        <v>52</v>
      </c>
      <c r="C49" s="12">
        <f>-810.96/1000</f>
        <v>-0.81096</v>
      </c>
    </row>
    <row r="50" spans="1:3" ht="63" customHeight="1">
      <c r="A50" s="6" t="s">
        <v>86</v>
      </c>
      <c r="B50" s="6" t="s">
        <v>105</v>
      </c>
      <c r="C50" s="12">
        <f>-977.92/1000</f>
        <v>-0.97792</v>
      </c>
    </row>
    <row r="51" spans="1:3" ht="90.75" customHeight="1">
      <c r="A51" s="6" t="s">
        <v>62</v>
      </c>
      <c r="B51" s="6" t="s">
        <v>245</v>
      </c>
      <c r="C51" s="12">
        <f>-977.92/1000</f>
        <v>-0.97792</v>
      </c>
    </row>
    <row r="52" spans="1:3" ht="20.25" customHeight="1">
      <c r="A52" s="6" t="s">
        <v>95</v>
      </c>
      <c r="B52" s="6" t="s">
        <v>162</v>
      </c>
      <c r="C52" s="12">
        <f>166.96/1000</f>
        <v>0.16696</v>
      </c>
    </row>
    <row r="53" spans="1:3" ht="39.75" customHeight="1">
      <c r="A53" s="6" t="s">
        <v>74</v>
      </c>
      <c r="B53" s="6" t="s">
        <v>132</v>
      </c>
      <c r="C53" s="12">
        <f>166.96/1000</f>
        <v>0.16696</v>
      </c>
    </row>
    <row r="54" spans="1:3" ht="54.75" customHeight="1">
      <c r="A54" s="6" t="s">
        <v>246</v>
      </c>
      <c r="B54" s="6" t="s">
        <v>216</v>
      </c>
      <c r="C54" s="12">
        <f>27140789.04/1000</f>
        <v>27140.78904</v>
      </c>
    </row>
    <row r="55" spans="1:3" ht="38.25">
      <c r="A55" s="6" t="s">
        <v>251</v>
      </c>
      <c r="B55" s="6" t="s">
        <v>142</v>
      </c>
      <c r="C55" s="12">
        <f>12376/1000</f>
        <v>12.376</v>
      </c>
    </row>
    <row r="56" spans="1:3" ht="51" customHeight="1">
      <c r="A56" s="6" t="s">
        <v>112</v>
      </c>
      <c r="B56" s="6" t="s">
        <v>203</v>
      </c>
      <c r="C56" s="12">
        <f>12376/1000</f>
        <v>12.376</v>
      </c>
    </row>
    <row r="57" spans="1:3" ht="120" customHeight="1">
      <c r="A57" s="6" t="s">
        <v>231</v>
      </c>
      <c r="B57" s="6" t="s">
        <v>269</v>
      </c>
      <c r="C57" s="12">
        <f>24074782.66/1000</f>
        <v>24074.78266</v>
      </c>
    </row>
    <row r="58" spans="1:3" ht="93.75" customHeight="1">
      <c r="A58" s="6" t="s">
        <v>166</v>
      </c>
      <c r="B58" s="6" t="s">
        <v>13</v>
      </c>
      <c r="C58" s="12">
        <f>24074782.66/1000</f>
        <v>24074.78266</v>
      </c>
    </row>
    <row r="59" spans="1:3" ht="102" customHeight="1">
      <c r="A59" s="6" t="s">
        <v>36</v>
      </c>
      <c r="B59" s="6" t="s">
        <v>270</v>
      </c>
      <c r="C59" s="12">
        <f>24074782.66/1000</f>
        <v>24074.78266</v>
      </c>
    </row>
    <row r="60" spans="1:3" ht="27.75" customHeight="1">
      <c r="A60" s="6" t="s">
        <v>18</v>
      </c>
      <c r="B60" s="6" t="s">
        <v>208</v>
      </c>
      <c r="C60" s="12">
        <f>95600/1000</f>
        <v>95.6</v>
      </c>
    </row>
    <row r="61" spans="1:3" ht="67.5" customHeight="1">
      <c r="A61" s="6" t="s">
        <v>82</v>
      </c>
      <c r="B61" s="6" t="s">
        <v>10</v>
      </c>
      <c r="C61" s="12">
        <f>95600/1000</f>
        <v>95.6</v>
      </c>
    </row>
    <row r="62" spans="1:3" ht="66.75" customHeight="1">
      <c r="A62" s="6" t="s">
        <v>83</v>
      </c>
      <c r="B62" s="6" t="s">
        <v>131</v>
      </c>
      <c r="C62" s="12">
        <f>95600/1000</f>
        <v>95.6</v>
      </c>
    </row>
    <row r="63" spans="1:3" ht="105" customHeight="1">
      <c r="A63" s="6" t="s">
        <v>140</v>
      </c>
      <c r="B63" s="6" t="s">
        <v>71</v>
      </c>
      <c r="C63" s="12">
        <f>2958030.38/1000</f>
        <v>2958.0303799999997</v>
      </c>
    </row>
    <row r="64" spans="1:3" ht="104.25" customHeight="1">
      <c r="A64" s="6" t="s">
        <v>65</v>
      </c>
      <c r="B64" s="6" t="s">
        <v>149</v>
      </c>
      <c r="C64" s="12">
        <f>2958030.38/1000</f>
        <v>2958.0303799999997</v>
      </c>
    </row>
    <row r="65" spans="1:3" ht="102.75" customHeight="1">
      <c r="A65" s="6" t="s">
        <v>77</v>
      </c>
      <c r="B65" s="6" t="s">
        <v>157</v>
      </c>
      <c r="C65" s="12">
        <f>2958030.38/1000</f>
        <v>2958.0303799999997</v>
      </c>
    </row>
    <row r="66" spans="1:3" ht="27.75" customHeight="1">
      <c r="A66" s="6" t="s">
        <v>214</v>
      </c>
      <c r="B66" s="6" t="s">
        <v>151</v>
      </c>
      <c r="C66" s="12">
        <f>4614373.88/1000</f>
        <v>4614.37388</v>
      </c>
    </row>
    <row r="67" spans="1:3" ht="27.75" customHeight="1">
      <c r="A67" s="6" t="s">
        <v>79</v>
      </c>
      <c r="B67" s="6" t="s">
        <v>190</v>
      </c>
      <c r="C67" s="12">
        <f>4614373.88/1000</f>
        <v>4614.37388</v>
      </c>
    </row>
    <row r="68" spans="1:3" ht="27.75" customHeight="1">
      <c r="A68" s="6" t="s">
        <v>5</v>
      </c>
      <c r="B68" s="6" t="s">
        <v>241</v>
      </c>
      <c r="C68" s="12">
        <f>26952013.66/1000</f>
        <v>26952.01366</v>
      </c>
    </row>
    <row r="69" spans="1:3" ht="26.25" customHeight="1">
      <c r="A69" s="6" t="s">
        <v>91</v>
      </c>
      <c r="B69" s="6" t="s">
        <v>199</v>
      </c>
      <c r="C69" s="12">
        <f>26952013.66/1000</f>
        <v>26952.01366</v>
      </c>
    </row>
    <row r="70" spans="1:3" ht="64.5" customHeight="1">
      <c r="A70" s="6" t="s">
        <v>200</v>
      </c>
      <c r="B70" s="6" t="s">
        <v>261</v>
      </c>
      <c r="C70" s="12">
        <f>26952013.66/1000</f>
        <v>26952.01366</v>
      </c>
    </row>
    <row r="71" spans="1:3" ht="27.75" customHeight="1">
      <c r="A71" s="6" t="s">
        <v>178</v>
      </c>
      <c r="B71" s="6" t="s">
        <v>6</v>
      </c>
      <c r="C71" s="12">
        <f>3991692.29/1000</f>
        <v>3991.69229</v>
      </c>
    </row>
    <row r="72" spans="1:3" ht="76.5" customHeight="1">
      <c r="A72" s="6" t="s">
        <v>170</v>
      </c>
      <c r="B72" s="6" t="s">
        <v>253</v>
      </c>
      <c r="C72" s="12">
        <f>3991692.29/1000</f>
        <v>3991.69229</v>
      </c>
    </row>
    <row r="73" spans="1:3" ht="69" customHeight="1">
      <c r="A73" s="6" t="s">
        <v>237</v>
      </c>
      <c r="B73" s="6" t="s">
        <v>182</v>
      </c>
      <c r="C73" s="12">
        <f>3991692.29/1000</f>
        <v>3991.69229</v>
      </c>
    </row>
    <row r="74" spans="1:3" ht="81" customHeight="1">
      <c r="A74" s="6" t="s">
        <v>233</v>
      </c>
      <c r="B74" s="6" t="s">
        <v>207</v>
      </c>
      <c r="C74" s="12">
        <f>3991692.29/1000</f>
        <v>3991.69229</v>
      </c>
    </row>
    <row r="75" spans="1:3" ht="25.5">
      <c r="A75" s="6" t="s">
        <v>130</v>
      </c>
      <c r="B75" s="6" t="s">
        <v>176</v>
      </c>
      <c r="C75" s="12">
        <f>719334.11/1000</f>
        <v>719.33411</v>
      </c>
    </row>
    <row r="76" spans="1:3" ht="39" customHeight="1">
      <c r="A76" s="6" t="s">
        <v>194</v>
      </c>
      <c r="B76" s="6" t="s">
        <v>94</v>
      </c>
      <c r="C76" s="12">
        <f>719334.11/1000</f>
        <v>719.33411</v>
      </c>
    </row>
    <row r="77" spans="1:3" ht="39.75" customHeight="1">
      <c r="A77" s="6" t="s">
        <v>32</v>
      </c>
      <c r="B77" s="6" t="s">
        <v>108</v>
      </c>
      <c r="C77" s="12">
        <f>719334.11/1000</f>
        <v>719.33411</v>
      </c>
    </row>
    <row r="78" spans="1:3" ht="25.5">
      <c r="A78" s="6" t="s">
        <v>59</v>
      </c>
      <c r="B78" s="6" t="s">
        <v>135</v>
      </c>
      <c r="C78" s="12">
        <v>6729.8</v>
      </c>
    </row>
    <row r="79" spans="1:3" ht="39.75" customHeight="1">
      <c r="A79" s="6" t="s">
        <v>219</v>
      </c>
      <c r="B79" s="6" t="s">
        <v>210</v>
      </c>
      <c r="C79" s="12">
        <f>54492.79/1000</f>
        <v>54.49279</v>
      </c>
    </row>
    <row r="80" spans="1:3" ht="93" customHeight="1">
      <c r="A80" s="6" t="s">
        <v>256</v>
      </c>
      <c r="B80" s="6" t="s">
        <v>46</v>
      </c>
      <c r="C80" s="12">
        <f>54492.79/1000</f>
        <v>54.49279</v>
      </c>
    </row>
    <row r="81" spans="1:3" ht="79.5" customHeight="1">
      <c r="A81" s="6" t="s">
        <v>16</v>
      </c>
      <c r="B81" s="6" t="s">
        <v>85</v>
      </c>
      <c r="C81" s="12">
        <f>304533/1000</f>
        <v>304.533</v>
      </c>
    </row>
    <row r="82" spans="1:3" ht="81" customHeight="1">
      <c r="A82" s="6" t="s">
        <v>160</v>
      </c>
      <c r="B82" s="6" t="s">
        <v>49</v>
      </c>
      <c r="C82" s="12">
        <f>60000/1000</f>
        <v>60</v>
      </c>
    </row>
    <row r="83" spans="1:3" ht="50.25" customHeight="1">
      <c r="A83" s="6" t="s">
        <v>174</v>
      </c>
      <c r="B83" s="6" t="s">
        <v>63</v>
      </c>
      <c r="C83" s="12">
        <f>10/1000</f>
        <v>0.01</v>
      </c>
    </row>
    <row r="84" spans="1:3" ht="79.5" customHeight="1">
      <c r="A84" s="6" t="s">
        <v>54</v>
      </c>
      <c r="B84" s="6" t="s">
        <v>158</v>
      </c>
      <c r="C84" s="12">
        <f>10/1000</f>
        <v>0.01</v>
      </c>
    </row>
    <row r="85" spans="1:3" ht="100.5" customHeight="1">
      <c r="A85" s="6" t="s">
        <v>39</v>
      </c>
      <c r="B85" s="6" t="s">
        <v>271</v>
      </c>
      <c r="C85" s="12">
        <f>110500/1000</f>
        <v>110.5</v>
      </c>
    </row>
    <row r="86" spans="1:3" ht="44.25" customHeight="1">
      <c r="A86" s="6" t="s">
        <v>184</v>
      </c>
      <c r="B86" s="6" t="s">
        <v>12</v>
      </c>
      <c r="C86" s="12">
        <f>29600/1000</f>
        <v>29.6</v>
      </c>
    </row>
    <row r="87" spans="1:3" ht="39.75" customHeight="1">
      <c r="A87" s="6" t="s">
        <v>173</v>
      </c>
      <c r="B87" s="6" t="s">
        <v>17</v>
      </c>
      <c r="C87" s="12">
        <f>19600/1000</f>
        <v>19.6</v>
      </c>
    </row>
    <row r="88" spans="1:3" ht="27" customHeight="1">
      <c r="A88" s="6" t="s">
        <v>31</v>
      </c>
      <c r="B88" s="6" t="s">
        <v>70</v>
      </c>
      <c r="C88" s="12">
        <f>61300/1000</f>
        <v>61.3</v>
      </c>
    </row>
    <row r="89" spans="1:3" ht="75.75" customHeight="1">
      <c r="A89" s="6" t="s">
        <v>22</v>
      </c>
      <c r="B89" s="6" t="s">
        <v>229</v>
      </c>
      <c r="C89" s="12">
        <f>271333.4/1000</f>
        <v>271.33340000000004</v>
      </c>
    </row>
    <row r="90" spans="1:3" ht="39" customHeight="1">
      <c r="A90" s="6" t="s">
        <v>217</v>
      </c>
      <c r="B90" s="6" t="s">
        <v>128</v>
      </c>
      <c r="C90" s="12">
        <f>2242430.79/1000</f>
        <v>2242.43079</v>
      </c>
    </row>
    <row r="91" spans="1:3" ht="38.25" customHeight="1">
      <c r="A91" s="6" t="s">
        <v>141</v>
      </c>
      <c r="B91" s="6" t="s">
        <v>215</v>
      </c>
      <c r="C91" s="12">
        <f>3686566.17/1000</f>
        <v>3686.56617</v>
      </c>
    </row>
    <row r="92" spans="1:3" ht="51" customHeight="1">
      <c r="A92" s="6" t="s">
        <v>25</v>
      </c>
      <c r="B92" s="6" t="s">
        <v>164</v>
      </c>
      <c r="C92" s="12">
        <f>3686566.17/1000</f>
        <v>3686.56617</v>
      </c>
    </row>
    <row r="93" spans="1:3" ht="17.25" customHeight="1">
      <c r="A93" s="6" t="s">
        <v>154</v>
      </c>
      <c r="B93" s="6" t="s">
        <v>8</v>
      </c>
      <c r="C93" s="12">
        <f>16050460.03/1000</f>
        <v>16050.46003</v>
      </c>
    </row>
    <row r="94" spans="1:3" ht="16.5" customHeight="1">
      <c r="A94" s="6" t="s">
        <v>254</v>
      </c>
      <c r="B94" s="6" t="s">
        <v>148</v>
      </c>
      <c r="C94" s="12">
        <f>488791.71/1000</f>
        <v>488.79171</v>
      </c>
    </row>
    <row r="95" spans="1:3" ht="38.25">
      <c r="A95" s="6" t="s">
        <v>113</v>
      </c>
      <c r="B95" s="6" t="s">
        <v>97</v>
      </c>
      <c r="C95" s="12">
        <f>488791.71/1000</f>
        <v>488.79171</v>
      </c>
    </row>
    <row r="96" spans="1:3" ht="18.75" customHeight="1">
      <c r="A96" s="6" t="s">
        <v>20</v>
      </c>
      <c r="B96" s="6" t="s">
        <v>220</v>
      </c>
      <c r="C96" s="12">
        <f>15561668.32/1000</f>
        <v>15561.66832</v>
      </c>
    </row>
    <row r="97" spans="1:3" ht="27.75" customHeight="1">
      <c r="A97" s="6" t="s">
        <v>147</v>
      </c>
      <c r="B97" s="6" t="s">
        <v>42</v>
      </c>
      <c r="C97" s="12">
        <f>15561668.32/1000</f>
        <v>15561.66832</v>
      </c>
    </row>
    <row r="98" spans="1:3" ht="27" customHeight="1">
      <c r="A98" s="6" t="s">
        <v>202</v>
      </c>
      <c r="B98" s="6" t="s">
        <v>177</v>
      </c>
      <c r="C98" s="12">
        <f>-2848446.07/1000</f>
        <v>-2848.44607</v>
      </c>
    </row>
    <row r="99" spans="1:3" ht="26.25" customHeight="1">
      <c r="A99" s="6" t="s">
        <v>139</v>
      </c>
      <c r="B99" s="6" t="s">
        <v>228</v>
      </c>
      <c r="C99" s="12">
        <f>-2848446.07/1000</f>
        <v>-2848.44607</v>
      </c>
    </row>
    <row r="100" spans="1:3" ht="18" customHeight="1">
      <c r="A100" s="6" t="s">
        <v>227</v>
      </c>
      <c r="B100" s="6" t="s">
        <v>114</v>
      </c>
      <c r="C100" s="12">
        <f>368655249.21/1000</f>
        <v>368655.24921</v>
      </c>
    </row>
    <row r="101" spans="1:3" ht="39" customHeight="1">
      <c r="A101" s="6" t="s">
        <v>51</v>
      </c>
      <c r="B101" s="6" t="s">
        <v>213</v>
      </c>
      <c r="C101" s="12">
        <f>366090590.32/1000</f>
        <v>366090.59032</v>
      </c>
    </row>
    <row r="102" spans="1:3" ht="38.25" customHeight="1">
      <c r="A102" s="6" t="s">
        <v>145</v>
      </c>
      <c r="B102" s="6" t="s">
        <v>179</v>
      </c>
      <c r="C102" s="12">
        <f>22326500/1000</f>
        <v>22326.5</v>
      </c>
    </row>
    <row r="103" spans="1:3" ht="25.5" customHeight="1">
      <c r="A103" s="6" t="s">
        <v>24</v>
      </c>
      <c r="B103" s="6" t="s">
        <v>1</v>
      </c>
      <c r="C103" s="12">
        <f>8633000/1000</f>
        <v>8633</v>
      </c>
    </row>
    <row r="104" spans="1:3" ht="39.75" customHeight="1">
      <c r="A104" s="6" t="s">
        <v>7</v>
      </c>
      <c r="B104" s="6" t="s">
        <v>93</v>
      </c>
      <c r="C104" s="12">
        <f>8633000/1000</f>
        <v>8633</v>
      </c>
    </row>
    <row r="105" spans="1:3" ht="20.25" customHeight="1">
      <c r="A105" s="6" t="s">
        <v>102</v>
      </c>
      <c r="B105" s="6" t="s">
        <v>124</v>
      </c>
      <c r="C105" s="12">
        <f>13693500/1000</f>
        <v>13693.5</v>
      </c>
    </row>
    <row r="106" spans="1:3" ht="25.5">
      <c r="A106" s="6" t="s">
        <v>122</v>
      </c>
      <c r="B106" s="6" t="s">
        <v>260</v>
      </c>
      <c r="C106" s="12">
        <f>13693500/1000</f>
        <v>13693.5</v>
      </c>
    </row>
    <row r="107" spans="1:3" ht="39.75" customHeight="1">
      <c r="A107" s="6" t="s">
        <v>30</v>
      </c>
      <c r="B107" s="6" t="s">
        <v>43</v>
      </c>
      <c r="C107" s="12">
        <f>99240913.75/1000</f>
        <v>99240.91375</v>
      </c>
    </row>
    <row r="108" spans="1:3" ht="25.5" customHeight="1">
      <c r="A108" s="6" t="s">
        <v>110</v>
      </c>
      <c r="B108" s="6" t="s">
        <v>117</v>
      </c>
      <c r="C108" s="12">
        <f>10514400/1000</f>
        <v>10514.4</v>
      </c>
    </row>
    <row r="109" spans="1:3" ht="36" customHeight="1">
      <c r="A109" s="6" t="s">
        <v>129</v>
      </c>
      <c r="B109" s="6" t="s">
        <v>73</v>
      </c>
      <c r="C109" s="12">
        <f>10514400/1000</f>
        <v>10514.4</v>
      </c>
    </row>
    <row r="110" spans="1:3" ht="66" customHeight="1">
      <c r="A110" s="6" t="s">
        <v>98</v>
      </c>
      <c r="B110" s="6" t="s">
        <v>78</v>
      </c>
      <c r="C110" s="12">
        <f>4413767.81/1000</f>
        <v>4413.767809999999</v>
      </c>
    </row>
    <row r="111" spans="1:3" ht="77.25" customHeight="1">
      <c r="A111" s="6" t="s">
        <v>115</v>
      </c>
      <c r="B111" s="6" t="s">
        <v>156</v>
      </c>
      <c r="C111" s="12">
        <f>4413767.81/1000</f>
        <v>4413.767809999999</v>
      </c>
    </row>
    <row r="112" spans="1:3" ht="51" customHeight="1">
      <c r="A112" s="6" t="s">
        <v>60</v>
      </c>
      <c r="B112" s="6" t="s">
        <v>226</v>
      </c>
      <c r="C112" s="12">
        <v>2360.1</v>
      </c>
    </row>
    <row r="113" spans="1:3" ht="66" customHeight="1">
      <c r="A113" s="6" t="s">
        <v>80</v>
      </c>
      <c r="B113" s="6" t="s">
        <v>197</v>
      </c>
      <c r="C113" s="12">
        <v>2360.1</v>
      </c>
    </row>
    <row r="114" spans="1:3" ht="39" customHeight="1">
      <c r="A114" s="6" t="s">
        <v>150</v>
      </c>
      <c r="B114" s="6" t="s">
        <v>33</v>
      </c>
      <c r="C114" s="12">
        <f>14020776.49/1000</f>
        <v>14020.77649</v>
      </c>
    </row>
    <row r="115" spans="1:3" ht="51.75" customHeight="1">
      <c r="A115" s="6" t="s">
        <v>163</v>
      </c>
      <c r="B115" s="6" t="s">
        <v>168</v>
      </c>
      <c r="C115" s="12">
        <f>14020776.49/1000</f>
        <v>14020.77649</v>
      </c>
    </row>
    <row r="116" spans="1:3" ht="66.75" customHeight="1">
      <c r="A116" s="6" t="s">
        <v>101</v>
      </c>
      <c r="B116" s="6" t="s">
        <v>72</v>
      </c>
      <c r="C116" s="12">
        <f>(300000/1000)</f>
        <v>300</v>
      </c>
    </row>
    <row r="117" spans="1:3" ht="51.75" customHeight="1">
      <c r="A117" s="6" t="s">
        <v>121</v>
      </c>
      <c r="B117" s="6" t="s">
        <v>81</v>
      </c>
      <c r="C117" s="12">
        <f>300000/1000</f>
        <v>300</v>
      </c>
    </row>
    <row r="118" spans="1:3" ht="91.5" customHeight="1">
      <c r="A118" s="6" t="s">
        <v>26</v>
      </c>
      <c r="B118" s="6" t="s">
        <v>242</v>
      </c>
      <c r="C118" s="12">
        <f>31199343/1000</f>
        <v>31199.343</v>
      </c>
    </row>
    <row r="119" spans="1:3" ht="63" customHeight="1">
      <c r="A119" s="6" t="s">
        <v>9</v>
      </c>
      <c r="B119" s="6" t="s">
        <v>186</v>
      </c>
      <c r="C119" s="12">
        <f>31199343/1000</f>
        <v>31199.343</v>
      </c>
    </row>
    <row r="120" spans="1:3" ht="49.5" customHeight="1">
      <c r="A120" s="6" t="s">
        <v>180</v>
      </c>
      <c r="B120" s="6" t="s">
        <v>232</v>
      </c>
      <c r="C120" s="12">
        <f>2189260/1000</f>
        <v>2189.26</v>
      </c>
    </row>
    <row r="121" spans="1:3" ht="66.75" customHeight="1">
      <c r="A121" s="6" t="s">
        <v>191</v>
      </c>
      <c r="B121" s="6" t="s">
        <v>40</v>
      </c>
      <c r="C121" s="12">
        <f>2189260/1000</f>
        <v>2189.26</v>
      </c>
    </row>
    <row r="122" spans="1:3" ht="37.5" customHeight="1">
      <c r="A122" s="6" t="s">
        <v>165</v>
      </c>
      <c r="B122" s="6" t="s">
        <v>172</v>
      </c>
      <c r="C122" s="12">
        <f>11173804/1000</f>
        <v>11173.804</v>
      </c>
    </row>
    <row r="123" spans="1:3" ht="42.75" customHeight="1">
      <c r="A123" s="6" t="s">
        <v>185</v>
      </c>
      <c r="B123" s="6" t="s">
        <v>188</v>
      </c>
      <c r="C123" s="12">
        <f>11173804/1000</f>
        <v>11173.804</v>
      </c>
    </row>
    <row r="124" spans="1:3" ht="20.25" customHeight="1">
      <c r="A124" s="6" t="s">
        <v>209</v>
      </c>
      <c r="B124" s="6" t="s">
        <v>11</v>
      </c>
      <c r="C124" s="12">
        <f>23069409.45/1000</f>
        <v>23069.40945</v>
      </c>
    </row>
    <row r="125" spans="1:3" ht="25.5">
      <c r="A125" s="6" t="s">
        <v>223</v>
      </c>
      <c r="B125" s="6" t="s">
        <v>206</v>
      </c>
      <c r="C125" s="12">
        <f>23069409.45/1000</f>
        <v>23069.40945</v>
      </c>
    </row>
    <row r="126" spans="1:3" ht="39.75" customHeight="1">
      <c r="A126" s="6" t="s">
        <v>125</v>
      </c>
      <c r="B126" s="6" t="s">
        <v>161</v>
      </c>
      <c r="C126" s="12">
        <f>238322444.59/1000</f>
        <v>238322.44459</v>
      </c>
    </row>
    <row r="127" spans="1:3" ht="39" customHeight="1">
      <c r="A127" s="6" t="s">
        <v>41</v>
      </c>
      <c r="B127" s="6" t="s">
        <v>111</v>
      </c>
      <c r="C127" s="12">
        <f>5871827.36/1000</f>
        <v>5871.82736</v>
      </c>
    </row>
    <row r="128" spans="1:3" ht="42" customHeight="1">
      <c r="A128" s="6" t="s">
        <v>57</v>
      </c>
      <c r="B128" s="6" t="s">
        <v>127</v>
      </c>
      <c r="C128" s="12">
        <f>5871827.36/1000</f>
        <v>5871.82736</v>
      </c>
    </row>
    <row r="129" spans="1:3" ht="38.25" customHeight="1">
      <c r="A129" s="6" t="s">
        <v>53</v>
      </c>
      <c r="B129" s="6" t="s">
        <v>56</v>
      </c>
      <c r="C129" s="12">
        <f>23367000/1000</f>
        <v>23367</v>
      </c>
    </row>
    <row r="130" spans="1:3" ht="50.25" customHeight="1">
      <c r="A130" s="6" t="s">
        <v>38</v>
      </c>
      <c r="B130" s="6" t="s">
        <v>181</v>
      </c>
      <c r="C130" s="12">
        <f>23367000/1000</f>
        <v>23367</v>
      </c>
    </row>
    <row r="131" spans="1:3" ht="91.5" customHeight="1">
      <c r="A131" s="6" t="s">
        <v>90</v>
      </c>
      <c r="B131" s="6" t="s">
        <v>259</v>
      </c>
      <c r="C131" s="12">
        <v>2900</v>
      </c>
    </row>
    <row r="132" spans="1:3" ht="92.25" customHeight="1">
      <c r="A132" s="6" t="s">
        <v>64</v>
      </c>
      <c r="B132" s="6" t="s">
        <v>69</v>
      </c>
      <c r="C132" s="12">
        <f>2900000/1000</f>
        <v>2900</v>
      </c>
    </row>
    <row r="133" spans="1:3" ht="102.75" customHeight="1">
      <c r="A133" s="6" t="s">
        <v>100</v>
      </c>
      <c r="B133" s="6" t="s">
        <v>167</v>
      </c>
      <c r="C133" s="12">
        <f>3910617.23/1000</f>
        <v>3910.61723</v>
      </c>
    </row>
    <row r="134" spans="1:3" ht="104.25" customHeight="1">
      <c r="A134" s="6" t="s">
        <v>116</v>
      </c>
      <c r="B134" s="6" t="s">
        <v>68</v>
      </c>
      <c r="C134" s="12">
        <f>3910617.23/1000</f>
        <v>3910.61723</v>
      </c>
    </row>
    <row r="135" spans="1:3" ht="18.75" customHeight="1">
      <c r="A135" s="6" t="s">
        <v>153</v>
      </c>
      <c r="B135" s="6" t="s">
        <v>47</v>
      </c>
      <c r="C135" s="12">
        <f>202273000/1000</f>
        <v>202273</v>
      </c>
    </row>
    <row r="136" spans="1:3" ht="25.5">
      <c r="A136" s="6" t="s">
        <v>134</v>
      </c>
      <c r="B136" s="6" t="s">
        <v>244</v>
      </c>
      <c r="C136" s="12">
        <f>202273000/1000</f>
        <v>202273</v>
      </c>
    </row>
    <row r="137" spans="1:3" ht="16.5" customHeight="1">
      <c r="A137" s="6" t="s">
        <v>45</v>
      </c>
      <c r="B137" s="6" t="s">
        <v>2</v>
      </c>
      <c r="C137" s="12">
        <f>6200731.98/1000</f>
        <v>6200.7319800000005</v>
      </c>
    </row>
    <row r="138" spans="1:3" ht="105.75" customHeight="1">
      <c r="A138" s="6" t="s">
        <v>35</v>
      </c>
      <c r="B138" s="6" t="s">
        <v>272</v>
      </c>
      <c r="C138" s="12">
        <f>664231.98/1000</f>
        <v>664.23198</v>
      </c>
    </row>
    <row r="139" spans="1:3" ht="118.5" customHeight="1">
      <c r="A139" s="6" t="s">
        <v>50</v>
      </c>
      <c r="B139" s="6" t="s">
        <v>273</v>
      </c>
      <c r="C139" s="12">
        <f>664231.98/1000</f>
        <v>664.23198</v>
      </c>
    </row>
    <row r="140" spans="1:3" ht="78" customHeight="1">
      <c r="A140" s="6" t="s">
        <v>19</v>
      </c>
      <c r="B140" s="6" t="s">
        <v>201</v>
      </c>
      <c r="C140" s="12">
        <f>161500/1000</f>
        <v>161.5</v>
      </c>
    </row>
    <row r="141" spans="1:3" ht="75.75" customHeight="1">
      <c r="A141" s="6" t="s">
        <v>0</v>
      </c>
      <c r="B141" s="6" t="s">
        <v>218</v>
      </c>
      <c r="C141" s="12">
        <f>161500/1000</f>
        <v>161.5</v>
      </c>
    </row>
    <row r="142" spans="1:3" ht="75.75" customHeight="1">
      <c r="A142" s="6" t="s">
        <v>255</v>
      </c>
      <c r="B142" s="6" t="s">
        <v>103</v>
      </c>
      <c r="C142" s="12">
        <v>5375</v>
      </c>
    </row>
    <row r="143" spans="1:3" ht="93.75" customHeight="1">
      <c r="A143" s="6" t="s">
        <v>235</v>
      </c>
      <c r="B143" s="6" t="s">
        <v>195</v>
      </c>
      <c r="C143" s="12">
        <f>5375000/1000</f>
        <v>5375</v>
      </c>
    </row>
    <row r="144" spans="1:3" ht="21.75" customHeight="1">
      <c r="A144" s="6" t="s">
        <v>76</v>
      </c>
      <c r="B144" s="6" t="s">
        <v>225</v>
      </c>
      <c r="C144" s="12">
        <f>2564658.89/1000</f>
        <v>2564.65889</v>
      </c>
    </row>
    <row r="145" spans="1:3" ht="25.5" customHeight="1">
      <c r="A145" s="6" t="s">
        <v>234</v>
      </c>
      <c r="B145" s="6" t="s">
        <v>4</v>
      </c>
      <c r="C145" s="12">
        <f>2564658.89/1000</f>
        <v>2564.65889</v>
      </c>
    </row>
    <row r="146" spans="1:3" ht="23.25" customHeight="1">
      <c r="A146" s="6" t="s">
        <v>75</v>
      </c>
      <c r="B146" s="6" t="s">
        <v>133</v>
      </c>
      <c r="C146" s="12">
        <f>765096024.2/1000</f>
        <v>765096.0242000001</v>
      </c>
    </row>
    <row r="147" spans="2:3" ht="12.75">
      <c r="B147" s="20" t="s">
        <v>192</v>
      </c>
      <c r="C147" s="16"/>
    </row>
    <row r="148" spans="2:3" ht="12.75" customHeight="1">
      <c r="B148" s="26"/>
      <c r="C148" s="16"/>
    </row>
    <row r="149" spans="2:3" ht="12.75">
      <c r="B149" s="19"/>
      <c r="C149" s="16"/>
    </row>
    <row r="150" spans="2:3" ht="12.75" customHeight="1">
      <c r="B150" s="26"/>
      <c r="C150" s="16"/>
    </row>
    <row r="151" spans="2:3" ht="12.75">
      <c r="B151" s="19"/>
      <c r="C151" s="16"/>
    </row>
    <row r="152" spans="2:3" ht="12.75" customHeight="1">
      <c r="B152" s="26"/>
      <c r="C152" s="16"/>
    </row>
  </sheetData>
  <mergeCells count="12">
    <mergeCell ref="B2:C2"/>
    <mergeCell ref="B3:C3"/>
    <mergeCell ref="B4:C4"/>
    <mergeCell ref="A7:C7"/>
    <mergeCell ref="A8:B8"/>
    <mergeCell ref="A6:C6"/>
    <mergeCell ref="B147:C147"/>
    <mergeCell ref="B152:C152"/>
    <mergeCell ref="B148:C148"/>
    <mergeCell ref="B149:C149"/>
    <mergeCell ref="B150:C150"/>
    <mergeCell ref="B151:C151"/>
  </mergeCells>
  <printOptions/>
  <pageMargins left="0.75" right="0.16" top="0.18" bottom="0.4166666666666667" header="0.1388888888888889" footer="0.41666666666666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cp:lastPrinted>2010-05-05T09:44:05Z</cp:lastPrinted>
  <dcterms:created xsi:type="dcterms:W3CDTF">2010-04-23T07:24:04Z</dcterms:created>
  <dcterms:modified xsi:type="dcterms:W3CDTF">2010-05-12T06:03:30Z</dcterms:modified>
  <cp:category/>
  <cp:version/>
  <cp:contentType/>
  <cp:contentStatus/>
</cp:coreProperties>
</file>